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1673019\Downloads\"/>
    </mc:Choice>
  </mc:AlternateContent>
  <xr:revisionPtr revIDLastSave="0" documentId="8_{8D199BAE-7AF7-404B-A846-292B380F831E}" xr6:coauthVersionLast="36" xr6:coauthVersionMax="36" xr10:uidLastSave="{00000000-0000-0000-0000-000000000000}"/>
  <bookViews>
    <workbookView xWindow="0" yWindow="0" windowWidth="28800" windowHeight="11685" firstSheet="2" activeTab="8" xr2:uid="{A59D4840-702B-4D28-8D67-FDCC573A1577}"/>
  </bookViews>
  <sheets>
    <sheet name="Porteiro" sheetId="10" r:id="rId1"/>
    <sheet name="Recepcionista" sheetId="11" r:id="rId2"/>
    <sheet name="Jardineiro" sheetId="2" r:id="rId3"/>
    <sheet name="Eletricista" sheetId="1" r:id="rId4"/>
    <sheet name="Piscineiro" sheetId="12" r:id="rId5"/>
    <sheet name="Pedreiro" sheetId="3" r:id="rId6"/>
    <sheet name="Servente de Obras" sheetId="9" r:id="rId7"/>
    <sheet name="AUX.SAÚDE BUCAL" sheetId="4" r:id="rId8"/>
    <sheet name="Encarregado" sheetId="7" r:id="rId9"/>
    <sheet name="Aux. de Cozinha" sheetId="5" r:id="rId10"/>
    <sheet name="Aux. Man. Predial" sheetId="6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4" l="1"/>
  <c r="J14" i="4" s="1"/>
  <c r="J15" i="4" s="1"/>
  <c r="G32" i="3" l="1"/>
  <c r="G15" i="11" l="1"/>
  <c r="G14" i="11"/>
  <c r="G9" i="10"/>
  <c r="G16" i="7"/>
  <c r="G15" i="7"/>
  <c r="G19" i="9"/>
  <c r="G18" i="9"/>
  <c r="G34" i="12"/>
  <c r="G33" i="12"/>
  <c r="G33" i="6"/>
  <c r="G39" i="5"/>
  <c r="G38" i="5"/>
  <c r="G55" i="3"/>
  <c r="G54" i="3"/>
  <c r="G44" i="2"/>
  <c r="G43" i="2"/>
  <c r="G45" i="1"/>
  <c r="G44" i="1"/>
  <c r="G14" i="12" l="1"/>
  <c r="G15" i="12"/>
  <c r="G16" i="12"/>
  <c r="G12" i="12"/>
  <c r="G13" i="12"/>
  <c r="G19" i="2"/>
  <c r="G18" i="2"/>
  <c r="G15" i="2"/>
  <c r="G13" i="2"/>
  <c r="G21" i="1"/>
  <c r="G15" i="3"/>
  <c r="G16" i="3"/>
  <c r="G21" i="3"/>
  <c r="G46" i="6" l="1"/>
  <c r="G8" i="10" l="1"/>
  <c r="G32" i="12" l="1"/>
  <c r="G31" i="12"/>
  <c r="G30" i="12"/>
  <c r="G24" i="12"/>
  <c r="G23" i="12"/>
  <c r="G22" i="12"/>
  <c r="G25" i="12" s="1"/>
  <c r="G26" i="12" s="1"/>
  <c r="G11" i="12"/>
  <c r="G10" i="12"/>
  <c r="G9" i="12"/>
  <c r="G8" i="12"/>
  <c r="G7" i="12"/>
  <c r="G6" i="12"/>
  <c r="G5" i="12"/>
  <c r="G4" i="12"/>
  <c r="G17" i="12" l="1"/>
  <c r="G18" i="12" s="1"/>
  <c r="F17" i="1" l="1"/>
  <c r="G31" i="6"/>
  <c r="G4" i="6" l="1"/>
  <c r="G7" i="10" l="1"/>
  <c r="G36" i="1"/>
  <c r="G35" i="1"/>
  <c r="G29" i="1"/>
  <c r="G30" i="1"/>
  <c r="G31" i="1"/>
  <c r="G32" i="1"/>
  <c r="G33" i="1"/>
  <c r="G34" i="1"/>
  <c r="G28" i="1"/>
  <c r="G14" i="4"/>
  <c r="G15" i="4"/>
  <c r="G16" i="4"/>
  <c r="G17" i="4"/>
  <c r="G13" i="4"/>
  <c r="G18" i="4" s="1"/>
  <c r="G19" i="4" s="1"/>
  <c r="G7" i="2" l="1"/>
  <c r="G13" i="11"/>
  <c r="G16" i="10"/>
  <c r="G17" i="10" s="1"/>
  <c r="G18" i="10" s="1"/>
  <c r="G14" i="7" l="1"/>
  <c r="G13" i="7"/>
  <c r="G7" i="9"/>
  <c r="G8" i="9"/>
  <c r="G5" i="9"/>
  <c r="G6" i="9"/>
  <c r="G4" i="9"/>
  <c r="G44" i="6"/>
  <c r="G45" i="6"/>
  <c r="G41" i="6"/>
  <c r="G42" i="6"/>
  <c r="G43" i="6"/>
  <c r="G40" i="6"/>
  <c r="G53" i="6"/>
  <c r="G54" i="6"/>
  <c r="G55" i="6"/>
  <c r="G52" i="6"/>
  <c r="G5" i="4"/>
  <c r="G6" i="4"/>
  <c r="G7" i="4"/>
  <c r="G4" i="4"/>
  <c r="G8" i="4" s="1"/>
  <c r="G9" i="4" s="1"/>
  <c r="G5" i="1"/>
  <c r="G11" i="1"/>
  <c r="G12" i="1"/>
  <c r="G6" i="1"/>
  <c r="G7" i="1"/>
  <c r="G8" i="1"/>
  <c r="G9" i="1"/>
  <c r="G10" i="1"/>
  <c r="G13" i="1"/>
  <c r="G14" i="1"/>
  <c r="G15" i="1"/>
  <c r="G16" i="1"/>
  <c r="G17" i="1"/>
  <c r="G18" i="1"/>
  <c r="G19" i="1"/>
  <c r="G20" i="1"/>
  <c r="G22" i="1"/>
  <c r="G4" i="1"/>
  <c r="G5" i="2"/>
  <c r="G6" i="2"/>
  <c r="G17" i="2"/>
  <c r="G8" i="2"/>
  <c r="G9" i="2"/>
  <c r="G10" i="2"/>
  <c r="G11" i="2"/>
  <c r="G12" i="2"/>
  <c r="G16" i="2"/>
  <c r="G14" i="2"/>
  <c r="G20" i="2"/>
  <c r="G4" i="2"/>
  <c r="G27" i="2"/>
  <c r="G28" i="2"/>
  <c r="G29" i="2"/>
  <c r="G30" i="2"/>
  <c r="G31" i="2"/>
  <c r="G32" i="2"/>
  <c r="G33" i="2"/>
  <c r="G26" i="2"/>
  <c r="G34" i="2" s="1"/>
  <c r="G35" i="2" s="1"/>
  <c r="G40" i="2"/>
  <c r="G41" i="2"/>
  <c r="G42" i="2"/>
  <c r="G39" i="2"/>
  <c r="G37" i="1"/>
  <c r="G38" i="1" s="1"/>
  <c r="G42" i="1"/>
  <c r="G43" i="1"/>
  <c r="G56" i="6" l="1"/>
  <c r="G57" i="6" s="1"/>
  <c r="G9" i="9"/>
  <c r="G10" i="9" s="1"/>
  <c r="G47" i="6"/>
  <c r="G48" i="6" s="1"/>
  <c r="G21" i="2"/>
  <c r="G22" i="2" s="1"/>
  <c r="G23" i="1"/>
  <c r="G24" i="1" s="1"/>
  <c r="G43" i="3"/>
  <c r="G44" i="3"/>
  <c r="G42" i="3"/>
  <c r="G40" i="3"/>
  <c r="G41" i="3"/>
  <c r="G39" i="3"/>
  <c r="G51" i="3"/>
  <c r="G52" i="3"/>
  <c r="G53" i="3"/>
  <c r="G50" i="3"/>
  <c r="G15" i="9"/>
  <c r="G16" i="9"/>
  <c r="G17" i="9"/>
  <c r="G14" i="9"/>
  <c r="G5" i="7"/>
  <c r="G6" i="7"/>
  <c r="G7" i="7"/>
  <c r="G4" i="7"/>
  <c r="G8" i="7" s="1"/>
  <c r="G9" i="7" s="1"/>
  <c r="G5" i="10"/>
  <c r="G6" i="10"/>
  <c r="G10" i="10"/>
  <c r="G4" i="10"/>
  <c r="G5" i="11"/>
  <c r="G6" i="11"/>
  <c r="G7" i="11"/>
  <c r="G4" i="11"/>
  <c r="G36" i="5"/>
  <c r="G37" i="5"/>
  <c r="G35" i="5"/>
  <c r="G27" i="5"/>
  <c r="G28" i="5"/>
  <c r="G29" i="5"/>
  <c r="G26" i="5"/>
  <c r="G20" i="5"/>
  <c r="G16" i="5"/>
  <c r="G5" i="5"/>
  <c r="G6" i="5"/>
  <c r="G7" i="5"/>
  <c r="G17" i="5"/>
  <c r="G8" i="5"/>
  <c r="G9" i="5"/>
  <c r="G10" i="5"/>
  <c r="G11" i="5"/>
  <c r="G18" i="5"/>
  <c r="G12" i="5"/>
  <c r="G19" i="5"/>
  <c r="G13" i="5"/>
  <c r="G14" i="5"/>
  <c r="G15" i="5"/>
  <c r="G4" i="5"/>
  <c r="G8" i="11" l="1"/>
  <c r="G9" i="11" s="1"/>
  <c r="G11" i="10"/>
  <c r="G12" i="10" s="1"/>
  <c r="G30" i="5"/>
  <c r="G31" i="5" s="1"/>
  <c r="G45" i="3"/>
  <c r="G46" i="3" s="1"/>
  <c r="G21" i="5"/>
  <c r="G22" i="5" s="1"/>
  <c r="G34" i="6"/>
  <c r="G28" i="6"/>
  <c r="G27" i="6"/>
  <c r="G26" i="6"/>
  <c r="G25" i="6"/>
  <c r="G32" i="6"/>
  <c r="G30" i="6"/>
  <c r="G29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35" i="6" l="1"/>
  <c r="G36" i="6" s="1"/>
  <c r="G33" i="3"/>
  <c r="G20" i="3"/>
  <c r="G19" i="3"/>
  <c r="G23" i="3"/>
  <c r="G31" i="3"/>
  <c r="G12" i="3"/>
  <c r="G13" i="3"/>
  <c r="G24" i="3"/>
  <c r="G25" i="3"/>
  <c r="G26" i="3"/>
  <c r="G27" i="3"/>
  <c r="G14" i="3"/>
  <c r="G28" i="3"/>
  <c r="G29" i="3"/>
  <c r="G17" i="3"/>
  <c r="G30" i="3"/>
  <c r="G18" i="3"/>
  <c r="G4" i="3"/>
  <c r="G5" i="3"/>
  <c r="G6" i="3"/>
  <c r="G7" i="3"/>
  <c r="G8" i="3"/>
  <c r="G9" i="3"/>
  <c r="G10" i="3"/>
  <c r="G11" i="3"/>
  <c r="G22" i="3"/>
  <c r="G34" i="3" l="1"/>
  <c r="G35" i="3" s="1"/>
</calcChain>
</file>

<file path=xl/sharedStrings.xml><?xml version="1.0" encoding="utf-8"?>
<sst xmlns="http://schemas.openxmlformats.org/spreadsheetml/2006/main" count="944" uniqueCount="230">
  <si>
    <t>RELAÇÃO DE MATERIAIS (ELETRICISTA)</t>
  </si>
  <si>
    <t>N°</t>
  </si>
  <si>
    <t xml:space="preserve">ITEM </t>
  </si>
  <si>
    <t xml:space="preserve">UNID </t>
  </si>
  <si>
    <t xml:space="preserve">PERÍODO </t>
  </si>
  <si>
    <t>QTD POR PERIODO</t>
  </si>
  <si>
    <t>PREÇO
UNITÁRIO</t>
  </si>
  <si>
    <t>TOTAL</t>
  </si>
  <si>
    <t xml:space="preserve">Alicate de bico 1/2 Cana 6", com cabo isolado para 1000 V. </t>
  </si>
  <si>
    <t>SEMESTRAL</t>
  </si>
  <si>
    <t>Alicate de corte diagonal 6", com cabo isolado para 1000 V</t>
  </si>
  <si>
    <t xml:space="preserve">Alicate de Prensa terminal de 1 a 10 mm. </t>
  </si>
  <si>
    <t>Caixa de Ferramentas Plástica 19 POL c/ Organizadora e Trava.</t>
  </si>
  <si>
    <t>Chave teste néon com haste isolada, tensão de teste até 500 V</t>
  </si>
  <si>
    <t>Jogo de Brocas para Concreto, com 8 peças nos tamanhos 3, 4, 5, 6, 7, 8, 9 e 10 mm.</t>
  </si>
  <si>
    <t>Jogo de chaves de fenda simples e cruzada isoladas 1000 V</t>
  </si>
  <si>
    <t>Martelo tipo unha 34 mm</t>
  </si>
  <si>
    <t>Chave caneta detectora de tensão</t>
  </si>
  <si>
    <t>Kit de chave Allen</t>
  </si>
  <si>
    <t>ANUAL</t>
  </si>
  <si>
    <t>Alicete ampetímetro</t>
  </si>
  <si>
    <t>Alicate universal</t>
  </si>
  <si>
    <t>Guia passa fio com alma de aço</t>
  </si>
  <si>
    <t>Multímetro digital</t>
  </si>
  <si>
    <t>Chave ajustável de 12"</t>
  </si>
  <si>
    <t>Alicate desencapador</t>
  </si>
  <si>
    <t>VALOR TOTAL DOS INSUMOS POR ANO</t>
  </si>
  <si>
    <t>RELAÇÃO DE EPIs (ELETRICISTA)</t>
  </si>
  <si>
    <t>PAR</t>
  </si>
  <si>
    <t>Capacete p/ eletricista com abas nas laterais. Capacete de segurança classe B: Indicado para o uso com risco de choque elétrico. Com jugular.</t>
  </si>
  <si>
    <t>Protetor Solar com fator de proteção solar de, no mínimo, 60</t>
  </si>
  <si>
    <t>FRASCO 120 ML</t>
  </si>
  <si>
    <t>Luva de Cobertura em Vaqueta e Raspa Multiluvas. Cano longo.</t>
  </si>
  <si>
    <t>Luva de segurança pimentada com borracha</t>
  </si>
  <si>
    <t>Luva de alta tensão</t>
  </si>
  <si>
    <t>Cinto paraquedista com talabarte</t>
  </si>
  <si>
    <t>VALOR TOTAL DOS EPIs POR ANO</t>
  </si>
  <si>
    <t>RELAÇÃO DE UNIFORME (ELETRICISTA)</t>
  </si>
  <si>
    <t>Calça tradicional de serviços gerais - cós elástico resistente na cintura (parte posterior da calça) de aprox. 4
cm de largura, com 7 (sete) passantes no cós da calça, com botão na cor do tecido, fechamento com zíper
na mesma cor do tecido; 2 (dois) bolsos frontais, (um do lado esquerdo e outro do lado direito), chapados,
tipo faca e cantos inferiores chanfrados, com aprox. 27 cm de comprimento abaixo da cintura e 16 cm de
largura; abertura do bolso com aprox. 16 cm. Na parte traseira 2 (dois) bolsos chapados, chanfrados, com
duas costuras paralelas, medindo aprox. 14 cm de comprimento e 16 cm de largura, fechamento com zíper
de aprox. 5 cm. Tecido brim. Composição: 100% algodão. Tamanhos variados conforme aferição das
medidas dos funcionários feita pela empresa contratada</t>
  </si>
  <si>
    <t>Camiseta 100 % algodão com Logomarca da empresa. Tamanhos variados conforme aferição das medidas
dos funcionários feita pela empresa</t>
  </si>
  <si>
    <t>Meia cano médio (altura de 6 a 10 cm), lisa. Composição em algodão, poliamida e elastano. Tamanhos
variados conforme aferição das medidas dos funcionários feita pela empresa.</t>
  </si>
  <si>
    <t>VALOR TOTAL DOS UNIFORMES POR ANO</t>
  </si>
  <si>
    <t>RELAÇÃO DE MATERIAIS (JARDINEIRO)</t>
  </si>
  <si>
    <t>Ancinho curvo com 16 dentes - marca de ref.: Tramontina (ciscador) com cabo</t>
  </si>
  <si>
    <t>Carretel de fio de nylon para o cortador de grama (Fio de nylon 3,0 mm quadrado bobina com 312 metros)</t>
  </si>
  <si>
    <t>CARRETEL</t>
  </si>
  <si>
    <t>Garfo para Afofar Terra com Cabo de Madeira</t>
  </si>
  <si>
    <t>Mangueira para irrigação com microfuros a lazer, com furos de 15 em 15cm, com 100m</t>
  </si>
  <si>
    <t>PEÇA</t>
  </si>
  <si>
    <t>Mangueira de Jardim Reforçada Trançada. Com engates rosqueados e esguicho - 50M</t>
  </si>
  <si>
    <t>Pazinha larga profissional para jardim</t>
  </si>
  <si>
    <t>Serrote de poda 12" com cabo de madeira</t>
  </si>
  <si>
    <t>Tesoura de poda cabo de madeira comprido 43 cm, tipo bico de gavião</t>
  </si>
  <si>
    <t>Tesoura para cerca viva/grama 12" com cabo de madeira</t>
  </si>
  <si>
    <t>Lâmina para a Roçadeira DE 3 PONTAS 255 MM X 20 MM X 2,9 MM</t>
  </si>
  <si>
    <t>Facão para mato terçado, 18"</t>
  </si>
  <si>
    <t>Cavadeira tipo boca de lobo, cabo comprimento 1,20 m.</t>
  </si>
  <si>
    <t>RELAÇÃO DE EPIs (JARDINEIRO)</t>
  </si>
  <si>
    <t>Bota segurança, material: couro, material sola: borracha antiderrapante, tamanho: sob medida, tipo cano: longo, tipo uso: serviços gerais.</t>
  </si>
  <si>
    <t>Óculos de proteção individual, material armação policarbonato, material lente policarbonato, tipo de lente anti-embaçante, infradura, extra anti-risco, modelo lentes com proteção lateral</t>
  </si>
  <si>
    <t>Luva Jardinagem. Luva de segurança confeccionada em malha de algodão, com reforço interno em tecido macio, face palmar, dedos, ponta dos dedos e ¾ do dorso revestido em látex natural corrugado antiderrapante, com ¼ do dorso (ventilado), acabamento do punho em malha com elástico.</t>
  </si>
  <si>
    <t>Mascara tipo cirúrgica descartável em TNT. Máscara descartável tripla com clips nasal e elástico. Embalagem c/ 50 unidades. Confeccionado em TNT - Tecido Não Tecido 100% polipropileno Atóxica. Dispõe lateralmente dois elásticos do tipo roliço recobertos com algodão, que se destinam ao apoio e a ajustes à face e que se prendem atrás da orelha de usuários, A máscara é confeccionada no estilo retangular, tamanho único, inteiramente em TNT, com acabamento em toda a extremidade por soldagem eletrônica. Com certificação da ANVISA.</t>
  </si>
  <si>
    <t>CAIXA</t>
  </si>
  <si>
    <t>Protetor Auditivo Copolímero com 3 flanges.</t>
  </si>
  <si>
    <t>Chapéu tipo australiano com protetor de nuca. Chapéu tipo australiano, confeccionada com poliamida com proteção FPU50+ com protetor na parte traseira para proteção do crânio, pescoço e ombro do usuário contra a radiação solar e agentes abrasivos e escoriantes. Com aba total. Alça de fixação para o queixo evita a queda do chapéu com vento forte. Cor a definir</t>
  </si>
  <si>
    <t>RELAÇÃO DE UNIFORME (JARDINEIRO)</t>
  </si>
  <si>
    <t>Camiseta 100 % algodão, com Logomarca da empresa. Tamanhos variados conforme aferição das medidas dos funcionários feita pela empresa.</t>
  </si>
  <si>
    <t>Camiseta manga longa, 100 % algodão, com Logomarca da empresa. Tamanhos variados conforme aferição das medidas dos funcionários feita pela empresa.</t>
  </si>
  <si>
    <t>Alavanca de ferro redondo e liso, 150 cm de comprimento, sextavado com 1"/25,4mm. Possui uma extremidade em forma de alavanca chata e a outra em forma de ponta.</t>
  </si>
  <si>
    <t>Caixa de Ferramentas Plástica 19 POL c/ Organizadora e Trava</t>
  </si>
  <si>
    <t xml:space="preserve">Cimento Obras estruturais </t>
  </si>
  <si>
    <t xml:space="preserve">Colher de pedreiro 07” com cabo de madeira </t>
  </si>
  <si>
    <t xml:space="preserve">Colher de pedreiro 08” com cabo de madeira </t>
  </si>
  <si>
    <t>Cortador de Pisos e Azuleijos 750mm</t>
  </si>
  <si>
    <t>Desempenadeira de Madeira, 260x140mm</t>
  </si>
  <si>
    <t>Desempenadeira Metálica com dentes, 272 x 120 x 84mm</t>
  </si>
  <si>
    <t xml:space="preserve">Disco de Corte Diamantado Contínuo (Pisos Azulejos, Porcelanato e Ceramica) </t>
  </si>
  <si>
    <t>Enxada canavieira goivada com olho de 38 mm e cabo de 150 cm</t>
  </si>
  <si>
    <t xml:space="preserve">Esquadro Aço Carbono 30 cm com Cabo Plástico </t>
  </si>
  <si>
    <t>Linha Para Pedreiro 0,80MM X 100M</t>
  </si>
  <si>
    <t>Mangueira de nível 5/16", 15m</t>
  </si>
  <si>
    <t>Marreta oitavada 0,5 kg com cabo de madeira</t>
  </si>
  <si>
    <t>Marreta Oitavada de 2 Kg com Cabo de Madeira</t>
  </si>
  <si>
    <t>Martelo tipo unha 34mm</t>
  </si>
  <si>
    <t>Pá de bico com cabo de madeira. 71cm</t>
  </si>
  <si>
    <t>Prumo de Aço 750gr</t>
  </si>
  <si>
    <t>Regua Alumínio para Pedreiro 2 metros</t>
  </si>
  <si>
    <t>Talhadeira Sextavada em Aço Forjado com Protetor 19x300mm</t>
  </si>
  <si>
    <t>Torquês Armador de 12 Pol</t>
  </si>
  <si>
    <t xml:space="preserve">Trena 7,5 m. Enrolamento Automático Com Trava </t>
  </si>
  <si>
    <t xml:space="preserve">Peneira para chapisco de aço, 55 cm de diâmetro </t>
  </si>
  <si>
    <t xml:space="preserve">Argamassa de uso interno Cimentcola AC II 20Kg </t>
  </si>
  <si>
    <t>Ponteiro para martelete 250mm</t>
  </si>
  <si>
    <t>RELAÇÃO DE EPIs (PEDREIRO)</t>
  </si>
  <si>
    <t>Respirador semifacial descartável com filtro PFF2(S) Carvão Ativo. Respirador purificador de ar tipo peça semifacial filtrante PFF2 de formato dobrável e sem manutenção, Classe PFF2(S), com camada de carvão ativo, indicado para proteção das vias respiratórias contra poeira e névoas não oleosas, fumos e alívio de odores incômodos provenientes de Vapores Orgânicos em concentrações até o nível de ação (metade do limite de exposição). Fabricado com microfibras sintéticas combinadas em camadas e tratadas eletrostaticamente para reter os materiais particulados presentes no ambiente, eficiência de filtração mínima de 94% contra a penetração de aerossóis particulados não oleosos, possuindo formato tipo concha com válvula de exalação, com duas tiras de elástico sobre presilhas plásticas onde é possível ajustar a pressão do respirador sobre o rosto e um clip metálico para selagem sobre o septo nasal. Certificado de Aprovação do Ministério do Trabalho e Emprego.</t>
  </si>
  <si>
    <t xml:space="preserve">Luva raspa de couro cano curto. </t>
  </si>
  <si>
    <t>RELAÇÃO DE UNIFORME (PEDREIRO)</t>
  </si>
  <si>
    <t>RELAÇÃO DE UNIFORME (AUX.SAÚDE BUCAL)</t>
  </si>
  <si>
    <t>Calça de brim, 2 bolsos traseiros, tipo bolso externo, chapado. Cor branca.</t>
  </si>
  <si>
    <t>Meia cano médio (altura de 6 a 10 cm), lisa. Composição em algodão, poliamida e elastano. Tamanhos variados conforme aferição das medidas dos funcionários feita pela empresa.</t>
  </si>
  <si>
    <t>Par de sapato de segurança, material termoplástico, material sola borracha vulcanizada antiderrapante, cor branco.</t>
  </si>
  <si>
    <t>RELAÇÃO DE EPIs (AUX.SAÚDE BUCAL)</t>
  </si>
  <si>
    <t>Luva de procedimento, material látex natural, tamanho pequeno, lubrificada com pó bioabsorvível, atóxica, ambidestra, descartável, formato anatômico. Caixa com 100 pares</t>
  </si>
  <si>
    <t>Touca / gramatura 20 g/m² / elástico simples (sanfonada - branca); confeccionado em tnt tecido não tecido 100% polipropileno material descartável atóxico; pacote com 100 unidades</t>
  </si>
  <si>
    <t>PACOTE</t>
  </si>
  <si>
    <t>Sapatilha hospitalar, material não tecido 100% polipropileno, modelo c/ elástico, cor c/ cor, gramatura cerca de 20 g/m2, tamanho único, tipo uso descartável. Pacote com 100 unidades.</t>
  </si>
  <si>
    <t>Avental hospitalar, tipo capote cirúrgico, material polipropileno, tamanho g, gramatura cerca de 40 g/cm2, cor com cor, característica adicional manga longa, esterilidade estéril, uso único. Pacote com 10 unidades</t>
  </si>
  <si>
    <t>RELAÇÃO DE MATERIAIS (AUX. DE COZINHA)</t>
  </si>
  <si>
    <t>Álcool etílico, tipo: hidratado, teor alcoólico: 70% ( 70°gl), apresentação: líquido</t>
  </si>
  <si>
    <t>MENSAL</t>
  </si>
  <si>
    <t>Espanador, material: penas, material cabo: madeira, comprimento cabo: 40 cm, características adicionais: torneado e reforçado</t>
  </si>
  <si>
    <t>Esponja limpeza, material: lã aço, formato: anatômico, abrasividade: média, aplicação: utensílios domésticos. Pacote 8 unidades</t>
  </si>
  <si>
    <t>Flanela tecido, comprimento peça: 40 m, largura peça: 60 cm, cor fundo: branca</t>
  </si>
  <si>
    <t>Sabonete líquido, aspecto físico: líquido cremoso perolado, aplicação: assepsia das mãos, características adicionais: ph neutro, densidade 0,9 a 1,05 g,m3, composição: agentes emolientes e hidratantes,compostos de sais. Galão de 05 litros.</t>
  </si>
  <si>
    <t>Saco plástico lixo, capacidade: 200 l, cor: preta, apresentação: peça única, largura: 40 cm, altura: 50 cm,
espessura: 0,8 micra. Pacote 100 unidades</t>
  </si>
  <si>
    <t xml:space="preserve">Detergente liquido neutro lava louça 500ml </t>
  </si>
  <si>
    <t>PANO DE PRATO CONFECCIONADO EM 100% ALGODÃO, ATOALHADO LISO, COM BAINHA, MEDINDO 45 X 75CM</t>
  </si>
  <si>
    <t>PAPEL TOALHA, BOBINA COPA, PACOTE COM 2 ROLOS COM 60 TOALHAS DE 22X20CM CADA, 100% FIBRAS CELULÓSICAS, PODENDO SER USADO EM MICROONDAS, MULTI-USO, MÁXIMA ABSORÇÃO, COR BRANCO.</t>
  </si>
  <si>
    <t>Rodo de pia de plástico comum 13 cm</t>
  </si>
  <si>
    <t>SEMESTRE</t>
  </si>
  <si>
    <t xml:space="preserve">Sabão em barra neutro c/ 5 barras </t>
  </si>
  <si>
    <t>Sabão em pó 500 g</t>
  </si>
  <si>
    <t>Água sanitária, 01 litro</t>
  </si>
  <si>
    <t>Luva de procedimento, material látex natural, tamanho G, lubrificada com pó bioabsorvível, atóxica, ambidestra, descartável, formato anatômico. Caixa com 100 pares</t>
  </si>
  <si>
    <t>Esponja de lavar louça, dupla face, pacote com 10 unidades</t>
  </si>
  <si>
    <t>RELAÇÃO DE EPIs (AUX. DE COZINHA)</t>
  </si>
  <si>
    <t>Par de sapato de segurança, material termoplástico, material sola borracha vulcanizada antiderrapante, cor branco, características adicionais unissex/anatônico /lavável/ palmilha antimicrobiana, tipo monobloco fechado</t>
  </si>
  <si>
    <t>Avental com Bolso Tamanho Único, tecido maleável, não amassa, modelo frontal com bolso e tiras de ajuste na altura da cintura.</t>
  </si>
  <si>
    <t>Touca / gramatura 20 g/m2 / elástico simples (sanfonada - branca); confeccionado em tnt tecido não tecido 100% polipropileno material descartável atóxico; pacote com 100 unidades</t>
  </si>
  <si>
    <t>Luvas para uso em cozinha. Proteção contra altas temperaturas em silicone. Ideal para agarrar objetos quentes sem ter o risco de queimaduras, proteção segura até 250 º Celsius. Tipo bico de pato. Inteiramente de silicote. Possui ranhuras nas palmas das mãos para que o objeto não escorregue, é 100% impermeável. Tamanho mínimo de 35 cm, para proteção de mãos e antebraço. Resistência a longo prazo. térmicas. Par. Tamanho P/M ou tamanho único</t>
  </si>
  <si>
    <t>RELAÇÃO DE UNIFORME (AUX. DE COZINHA)</t>
  </si>
  <si>
    <t>RELAÇÃO DE MATERIAIS (AUX. MAN. PREDIAL)</t>
  </si>
  <si>
    <t>Desempenadeira manual, termoplástico, comprimento 30 cm, largura 18 cm.</t>
  </si>
  <si>
    <t>Bandeja de pintura, material plástico, comprimento 29 cm largura 37 cm, para Rolo de pintura de 23cm, cor preta</t>
  </si>
  <si>
    <t>Broxa pintura, material base plástico, material do cabo plástico, material cerdas sintético e fibras naturais , formato retangular, tamanho grande, aplicação caiação e pisos, bitola 18 x 8cm.</t>
  </si>
  <si>
    <t xml:space="preserve">Balde para pintura com Alça e Gancho 15L, cor preta. </t>
  </si>
  <si>
    <t xml:space="preserve">Espátula em aço polido e envernizado com cabo de madeira nobre, tamanho 100mm </t>
  </si>
  <si>
    <t>Lixa, material óxido de alumínio, tipo lixa massa, tipo grão 100, comprimento 275 mm, largura 225 mm.
Apresentação folha</t>
  </si>
  <si>
    <t>Lixa, material óxido de alumínio, tipo lixa massa, tipo grão 120, comprimento 275 mm, largura 225 mm.
Apresentação folha</t>
  </si>
  <si>
    <t>Lixa, material óxido de alumínio, tipo lixa massa, tipo grão 150, comprimento 275 mm, largura 225 mm.
Apresentação folha</t>
  </si>
  <si>
    <t>Lixa, material óxido de alumínio, tipo lixa massa, tipo grão 80, comprimento 275 mm, largura 225 mm.
Apresentação folha</t>
  </si>
  <si>
    <t>Pistola para pintura, tipo alta pressão, pressão entrada 35-40 psi, Bico fluído 1,8 mm, capacidade 600 ml,
alimentação por gravidade.</t>
  </si>
  <si>
    <t>Rolo pintura predial, material lã de carneiro, altura da lã 9 mm, tamanho 90mm, com cabo.</t>
  </si>
  <si>
    <t>Rolo pintura predial, material lã de carneiro, altura da lã 25mm, tamanho 230mm, com cabo.</t>
  </si>
  <si>
    <t>Trincha(Pincel chato) 1" com cerdas naturais.</t>
  </si>
  <si>
    <t>Trincha(Pincel chato) 2" com cerdas naturais.</t>
  </si>
  <si>
    <t>Trincha(Pincel chato) 3" com cerdas naturais.</t>
  </si>
  <si>
    <t>Alicate de pressão 10" com bico reto; Medida total: 10" ( 240 mm); Abertura máxima da boca: 62 mm; Tipo de mordente: Triangular; Material: Aço cromo vanádio; Material do Cabo: Chapas conformadas; Acabamento: Cromado</t>
  </si>
  <si>
    <t>Alicate Universal de 8", Durabilidade do corte superior; Fabricado em aço cromo-vanádio; Mais resistência
e alta durabilidade: dupla têmpera no corpo e têmpera especial no corte; Mais conforto e segurança: cabo
ergonômico e com abas protetoras; Resistente a óleo; Cabo PVC fácil de limpar; Cabo isolado até 1000V e
NR10 de acordo com a norma ABNT NBR 9699</t>
  </si>
  <si>
    <t>Arco de Serra, lâmina standard 12 pol, material do cabo prolipopileno, tratamento superficial niquelado ,
tamanho 12 polegadas, tipo regulável, características adicionais profundidade de corte 90 mm.</t>
  </si>
  <si>
    <t>Maleta de ferramentas, material chapa metálica, acabamento superficial pintura eletrostática, comprimento 500 mm, largura 200 mm, altura 215 mm. Quantidade de gavetas 7 und, tipo caixa sanfona. Alças fixas, gavetas moldadas sem emenda e soldas</t>
  </si>
  <si>
    <t>Cola Adesiva para Tubos e Conexões de PVC, pote 850g</t>
  </si>
  <si>
    <t>Jogo de broca de aço rápido. 15 peças</t>
  </si>
  <si>
    <t>Kit de brocas diamantadas para alvenaria. Kit com 07 peças.</t>
  </si>
  <si>
    <t>Alicate Bico Meia Cana Longo com Isolamento 1000V</t>
  </si>
  <si>
    <t>RELAÇÃO DE EPIs (AUX. MAN. PREDIAL)</t>
  </si>
  <si>
    <t>RELAÇÃO DE UNIFORME (AUX. MAN. PREDIAL)</t>
  </si>
  <si>
    <t>Calça tradicional de serviços gerais - cós elástico resistente na cintura (parte posterior da calça) de aprox. 4 cm de largura, com 7 (sete) passantes no cós da calça, com botão na cor do tecido, fechamento com zíper na mesma cor do tecido; 2 (dois) bolsos frontais, (um do lado esquerdo e outro do lado direito), chapados, tipo faca e cantos inferiores chanfrados, com aprox. 27 cm de comprimento abaixo da cintura e 16 cm de largura; abertura do bolso com aprox. 16 cm. Na parte traseira 2 (dois) bolsos chapados, chanfrados, com duas costuras paralelas, medindo aprox. 14 cm de comprimento e 16 cm de largura, fechamento com zíper de aprox. 5 cm. Tecido brim. Composição: 100% algodão. Tamanhos variados conforme aferição das medidas dos funcionários feita pela empresa contratada</t>
  </si>
  <si>
    <t>Camiseta 100 % algodão com Logomarca da empresa. Tamanhos variados conforme aferição das medidas dos funcionários feita pela empresa</t>
  </si>
  <si>
    <t>RELAÇÃO DE EPIs (SERVENTE)</t>
  </si>
  <si>
    <t>RELAÇÃO DE UNIFORME (SERVENTE)</t>
  </si>
  <si>
    <t>RELAÇÃO DE UNIFORME (ENCARREGADO)</t>
  </si>
  <si>
    <t>Par de sapato de segurança, material termoplástico, material sola borracha vulcanizada antiderrapante, cor preto.</t>
  </si>
  <si>
    <t>RELAÇÃO DE EPIs (ENCARREGADO)</t>
  </si>
  <si>
    <t>RELAÇÃO DE UNIFORME (PORTEIRO)</t>
  </si>
  <si>
    <t>RELAÇÃO DE EPIs (PORTEIRO)</t>
  </si>
  <si>
    <t>RELAÇÃO DE UNIFORME (RECEPCIONISTA)</t>
  </si>
  <si>
    <t>RELAÇÃO DE EPIs (RECEPCIONISTA)</t>
  </si>
  <si>
    <t>Cabo Rolo De Pintura Tipo: Extensor, ajustável. Tamanho: 4M.</t>
  </si>
  <si>
    <t>Sapato Eletricista, tipo dielétrico, com Bico PVC 50T19M-BP.</t>
  </si>
  <si>
    <t>Calça tradicional de serviços gerais - cós elástico resistente na cintura (parte posterior da calça) de aprox. 4 cm de largura, com 7 (sete) passantes no cós da calça, com botão na cor do tecido, fechamento com zíper na mesma cor do tecido; 2 (dois) bolsos frontais, (um do lado esquerdo e outro do lado direito), chapados, tipo faca e cantos inferiores chanfrados, com aprox. 27 cm de comprimento abaixo da cintura e 16 cm de largura; abertura do bolso com aprox. 16 cm. Na parte traseira 2 (dois) bolsos chapados, chanfrados, com duas costuras paralelas, medindo aprox. 14 cm de comprimento e 16 cm de largura, fechamento com zíper de aprox. 5 cm. Tecido brim. Composição: 100% algodão. Tamanhos variados conforme aferição das medidas dos funcionários feita pela empresa contratada.</t>
  </si>
  <si>
    <t>Boné confeccionado em 100% algodão, possui copa de seis painéis com ilhoses bordados para ventilação. Aba curva e fecho traseiro ajustável. Com logotipo da empresa.</t>
  </si>
  <si>
    <t>Jogo de Brocas para Madeira de 3 a 10mm com 8 Peças.</t>
  </si>
  <si>
    <t>Uniforme Profissional Componentes: calça e camisa manga longa, tamanho: sob medida, material: 100% algodão com tratamento anti-chama , características adicionais: gola esporte/fita reflexiva: costa, ombros e pernas, aplicação: porteção individual para eletricista, tipo: Nr10 RISCO 2.</t>
  </si>
  <si>
    <t>Óculos Dielectric Elastic - para Eletricista.</t>
  </si>
  <si>
    <t>Avental confeccionado em couro e raspa, material resistente. Avental de segurança com comprimento total de 1 m e largura de 60 cm.</t>
  </si>
  <si>
    <t>Pá coletora lixo, material coletor: plástico, material cabo: madeira, comprimento cabo: 80 cm, comprimento: 20 cm, largura: 18 cm, aplicação: limpeza, características adicionais: cabo revestido em plástico.</t>
  </si>
  <si>
    <t>Pano limpeza, material: 100% algodão, comprimento: 70 cm, largura: 50 cm, características adicionais: chão.</t>
  </si>
  <si>
    <t>Par de sapato de segurança, material termoplástico, material sola borracha vulcanizada antiderrapante.</t>
  </si>
  <si>
    <t>Super cola adesivo instantâneo, tipo líquida, 20g.</t>
  </si>
  <si>
    <t>Jogo chave, material aço, tipo combinada, quantidade de peças 15. Aplicação: serviços gerais, oficinas. Componentes: 6, 7, 8, 10, 11, 12, 13, 14, 17, 19, 22, 24, 27, 30 e 32 mm. Acabamento superficial cromado.</t>
  </si>
  <si>
    <t>Desentupidor de Canos Profissional com Mola Rotativa Tufão 5m</t>
  </si>
  <si>
    <t xml:space="preserve">Jogo serra copo. Jogo C/ 7 Peças. De 19 A 35 Mm. </t>
  </si>
  <si>
    <t>Martelo de Borracha 55 cm com cabo, para montagem de pisos. Peso 450g</t>
  </si>
  <si>
    <t>kit de broca aço rápido de 5mm a 13mm</t>
  </si>
  <si>
    <t xml:space="preserve"> </t>
  </si>
  <si>
    <t>RELAÇÃO DE MATERIAIS (PISCINEIRO)</t>
  </si>
  <si>
    <t>ALGICIDA CHOQUE – eliminar as algas de água de piscina, em estágio de contaminação avançado –Embalagem de 1 litro.Validade mínima de 01 ano.</t>
  </si>
  <si>
    <t>LITRO</t>
  </si>
  <si>
    <t>ALGICIDA MANUTENÇÃO – eficaz na prevenção do desenvolvimento de algas em piscinas – Embalagem de 1 litro.Validade mínima de 01 ano</t>
  </si>
  <si>
    <t>CLARIFICANTE – Destinando a decantação de matérias mais finas. Composição: 30% de tricloreto de alumínio, ácido clorídrico 1,5% e ingredientes inertes 68,5%. Dosagem: 3 a 6 ml/m³. Validade mínima de 01 ano</t>
  </si>
  <si>
    <t>Hipoclorito de cálcio, aspecto físico: em pastilha, fórmula química: ca cl2o2 anidro, peso molecular: 142,98 g,mol, teor de pureza: pureza mínima de 98% , teor mínimo de cloro 65%, número de referência química: cas 7778-54-3</t>
  </si>
  <si>
    <t>KG</t>
  </si>
  <si>
    <t>Hipoclorito de cálcio, aspecto físico: pó branco granulado, odor de cloro, fórmula química: ca cl2o2 anidro, peso molecular: 142,98 g,mol, teor de pureza: pureza mínima de 98% , teor mínimo de cloro 65%, número de referência química: cas 7778-54-3</t>
  </si>
  <si>
    <t>Limpa Bordas</t>
  </si>
  <si>
    <t>Sulfato de alumínio, pacote com 2kg</t>
  </si>
  <si>
    <t>Barrilha Leve - Elevador de pH - 1,5 kg</t>
  </si>
  <si>
    <t>RELAÇÃO DE EPIs (PISCINEIRO)</t>
  </si>
  <si>
    <t>RELAÇÃO DE UNIFORME (PISCINEIRO)</t>
  </si>
  <si>
    <t>Bota de PVC Cano Longo. Cor preta.</t>
  </si>
  <si>
    <t>Soda Cáustica 99%. Desentupidor Potente, Limpeza Pesada.</t>
  </si>
  <si>
    <t>Talhadeira para martelete</t>
  </si>
  <si>
    <t>Enxada, material: aço carbono, material encaixe cabo: ferro fundido, largura: 30 cm, altura: 18 cm, peso: 1 kg, tipo: estampado (achatado), material cabo: madeira, comprimento cabo: 150 cm</t>
  </si>
  <si>
    <t>Lima Chata para Afiar ferramentas.</t>
  </si>
  <si>
    <t>Foice Paraná Forjada com Cabo</t>
  </si>
  <si>
    <t>Picareta Chibanca em Aço Tamanho 4 com Cabo de Madeira 90CM</t>
  </si>
  <si>
    <t>Mangueira Siliconada 38mm Para Limpeza De Piscinas. 25 metros.</t>
  </si>
  <si>
    <t>Aspirador de piscinas Carrinho com Escova</t>
  </si>
  <si>
    <t>Escova Para Piscina Reta Aço Inox 25cm</t>
  </si>
  <si>
    <t>Fita Teste Piscina 5 em 1</t>
  </si>
  <si>
    <t>Escada Extensiva 8 Metros Fibra de Vidro Laranja Degraus Antiderrapantes</t>
  </si>
  <si>
    <t>RELAÇÃO DE MATERIAIS (PEDREIRO)</t>
  </si>
  <si>
    <t>Escada de pomar de Alumínio Grande e Estável para Jardinagem</t>
  </si>
  <si>
    <t>Caixa de PVC para Massa 48L</t>
  </si>
  <si>
    <t>jogo de broca para alvenaria, 07 peças.</t>
  </si>
  <si>
    <t>Elevador de Alcalinidade para Piscinas. Embalagem 2 Kg</t>
  </si>
  <si>
    <t>VALOR TOTAL DOS INSUMOS POR MÊS</t>
  </si>
  <si>
    <t>VALOR TOTAL DOS EPIs POR MÊS</t>
  </si>
  <si>
    <t>VALOR TOTAL DOS UNIFORMES POR MÊS</t>
  </si>
  <si>
    <t>VALOR TOTAL DOS INSUMOS POR ANO/POR MÊS</t>
  </si>
  <si>
    <t>VALOR TOTAL DOS INSUMOS POR ANO/POR POSTO</t>
  </si>
  <si>
    <t>VALOR TOTAL DOS EPIs POR ANO/POR POSTO</t>
  </si>
  <si>
    <t>VALOR TOTAL DOS EPIs POR ANO/POR MÊS</t>
  </si>
  <si>
    <t>VALOR TOTAL DOS UNIFORMES POR ANO/POR POSTO</t>
  </si>
  <si>
    <t>VALOR TOTAL DOS UNIFORMES POR ANO/POR MÊS</t>
  </si>
  <si>
    <t>VALOR TOTAL DOS INSUMOS POR MÊS/POR POSTO</t>
  </si>
  <si>
    <t>VALOR TOTAL DOS EPIs POR MÊS/POR POSTO</t>
  </si>
  <si>
    <t>VALOR TOTAL DOS UNIFORMES POR MÊS/POR POSTO</t>
  </si>
  <si>
    <t>Apito de plástico com Cordão Fiel Simples.</t>
  </si>
  <si>
    <t>Nível Torpedo Base Magnética com 3 Ampolas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</si>
</sst>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\ #,##0.00"/>
    <numFmt numFmtId="165" formatCode="_-[$R$-416]\ * #,##0.00_-;\-[$R$-416]\ * #,##0.00_-;_-[$R$-416]\ * &quot;-&quot;??_-;_-@_-"/>
  </numFmts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/>
    <xf numFmtId="164" fontId="1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0" fontId="0" fillId="3" borderId="1" xfId="0" applyFill="1" applyBorder="1" applyAlignment="1">
      <alignment wrapText="1"/>
    </xf>
    <xf numFmtId="164" fontId="0" fillId="3" borderId="1" xfId="0" applyNumberFormat="1" applyFill="1" applyBorder="1" applyAlignment="1">
      <alignment horizontal="center" vertical="center"/>
    </xf>
    <xf numFmtId="0" fontId="0" fillId="3" borderId="0" xfId="0" applyFill="1"/>
    <xf numFmtId="0" fontId="2" fillId="3" borderId="0" xfId="0" applyFont="1" applyFill="1" applyAlignment="1">
      <alignment vertical="center"/>
    </xf>
    <xf numFmtId="165" fontId="0" fillId="3" borderId="1" xfId="0" applyNumberFormat="1" applyFill="1" applyBorder="1" applyAlignment="1">
      <alignment horizontal="center" vertical="center"/>
    </xf>
    <xf numFmtId="165" fontId="3" fillId="0" borderId="1" xfId="0" applyNumberFormat="1" applyFont="1" applyBorder="1" applyAlignment="1">
      <alignment vertical="center"/>
    </xf>
    <xf numFmtId="165" fontId="3" fillId="0" borderId="2" xfId="0" applyNumberFormat="1" applyFont="1" applyBorder="1" applyAlignment="1">
      <alignment vertical="center"/>
    </xf>
    <xf numFmtId="165" fontId="3" fillId="5" borderId="1" xfId="0" applyNumberFormat="1" applyFont="1" applyFill="1" applyBorder="1" applyAlignment="1">
      <alignment vertical="center"/>
    </xf>
    <xf numFmtId="165" fontId="3" fillId="4" borderId="2" xfId="0" applyNumberFormat="1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0" fillId="3" borderId="1" xfId="0" applyFill="1" applyBorder="1"/>
    <xf numFmtId="165" fontId="3" fillId="3" borderId="2" xfId="0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164" fontId="1" fillId="0" borderId="1" xfId="0" applyNumberFormat="1" applyFont="1" applyBorder="1"/>
    <xf numFmtId="164" fontId="0" fillId="0" borderId="0" xfId="0" applyNumberFormat="1" applyAlignment="1">
      <alignment vertical="center"/>
    </xf>
    <xf numFmtId="164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0" fontId="1" fillId="0" borderId="0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164" fontId="0" fillId="0" borderId="0" xfId="0" applyNumberForma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0" xfId="0" applyFont="1"/>
    <xf numFmtId="164" fontId="1" fillId="0" borderId="0" xfId="0" applyNumberFormat="1" applyFont="1" applyAlignment="1">
      <alignment vertical="center"/>
    </xf>
    <xf numFmtId="0" fontId="0" fillId="0" borderId="0" xfId="0" applyAlignment="1"/>
    <xf numFmtId="164" fontId="1" fillId="0" borderId="1" xfId="0" applyNumberFormat="1" applyFont="1" applyBorder="1" applyAlignment="1">
      <alignment horizontal="center"/>
    </xf>
    <xf numFmtId="0" fontId="0" fillId="3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6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8EB9F-846B-40F5-A10D-BA5AEF32A7EF}">
  <sheetPr>
    <tabColor rgb="FF92D050"/>
  </sheetPr>
  <dimension ref="A2:G18"/>
  <sheetViews>
    <sheetView topLeftCell="A4" zoomScale="85" zoomScaleNormal="85" workbookViewId="0">
      <selection activeCell="G17" sqref="G17"/>
    </sheetView>
  </sheetViews>
  <sheetFormatPr defaultRowHeight="14.25"/>
  <cols>
    <col min="1" max="1" width="3.25" bestFit="1" customWidth="1"/>
    <col min="2" max="2" width="57.875" customWidth="1"/>
    <col min="4" max="4" width="11.875" bestFit="1" customWidth="1"/>
    <col min="5" max="5" width="10.125" customWidth="1"/>
    <col min="6" max="6" width="10.625" customWidth="1"/>
    <col min="7" max="7" width="13.125" customWidth="1"/>
  </cols>
  <sheetData>
    <row r="2" spans="1:7" ht="15">
      <c r="A2" s="48" t="s">
        <v>164</v>
      </c>
      <c r="B2" s="48"/>
      <c r="C2" s="48"/>
      <c r="D2" s="48"/>
      <c r="E2" s="48"/>
      <c r="F2" s="48"/>
      <c r="G2" s="48"/>
    </row>
    <row r="3" spans="1:7" ht="30">
      <c r="A3" s="3" t="s">
        <v>1</v>
      </c>
      <c r="B3" s="4" t="s">
        <v>2</v>
      </c>
      <c r="C3" s="3" t="s">
        <v>3</v>
      </c>
      <c r="D3" s="3" t="s">
        <v>4</v>
      </c>
      <c r="E3" s="5" t="s">
        <v>5</v>
      </c>
      <c r="F3" s="5" t="s">
        <v>6</v>
      </c>
      <c r="G3" s="4" t="s">
        <v>7</v>
      </c>
    </row>
    <row r="4" spans="1:7" ht="28.5">
      <c r="A4" s="6">
        <v>1</v>
      </c>
      <c r="B4" s="8" t="s">
        <v>98</v>
      </c>
      <c r="C4" s="6" t="s">
        <v>3</v>
      </c>
      <c r="D4" s="6" t="s">
        <v>9</v>
      </c>
      <c r="E4" s="6">
        <v>2</v>
      </c>
      <c r="F4" s="14">
        <v>62.38</v>
      </c>
      <c r="G4" s="14">
        <f>E4*F4</f>
        <v>124.76</v>
      </c>
    </row>
    <row r="5" spans="1:7" ht="42.75">
      <c r="A5" s="6">
        <v>2</v>
      </c>
      <c r="B5" s="8" t="s">
        <v>39</v>
      </c>
      <c r="C5" s="6" t="s">
        <v>3</v>
      </c>
      <c r="D5" s="6" t="s">
        <v>9</v>
      </c>
      <c r="E5" s="12">
        <v>2</v>
      </c>
      <c r="F5" s="14">
        <v>40.26</v>
      </c>
      <c r="G5" s="14">
        <f t="shared" ref="G5:G10" si="0">E5*F5</f>
        <v>80.52</v>
      </c>
    </row>
    <row r="6" spans="1:7" ht="57">
      <c r="A6" s="6">
        <v>3</v>
      </c>
      <c r="B6" s="9" t="s">
        <v>40</v>
      </c>
      <c r="C6" s="11" t="s">
        <v>28</v>
      </c>
      <c r="D6" s="6" t="s">
        <v>9</v>
      </c>
      <c r="E6" s="6">
        <v>6</v>
      </c>
      <c r="F6" s="14">
        <v>17.46</v>
      </c>
      <c r="G6" s="14">
        <f t="shared" si="0"/>
        <v>104.76</v>
      </c>
    </row>
    <row r="7" spans="1:7" ht="42.75">
      <c r="A7" s="6">
        <v>4</v>
      </c>
      <c r="B7" s="9" t="s">
        <v>171</v>
      </c>
      <c r="C7" s="11" t="s">
        <v>3</v>
      </c>
      <c r="D7" s="6" t="s">
        <v>9</v>
      </c>
      <c r="E7" s="6">
        <v>1</v>
      </c>
      <c r="F7" s="14">
        <v>15.63</v>
      </c>
      <c r="G7" s="14">
        <f t="shared" si="0"/>
        <v>15.63</v>
      </c>
    </row>
    <row r="8" spans="1:7" ht="85.5">
      <c r="A8" s="6">
        <v>5</v>
      </c>
      <c r="B8" s="8" t="s">
        <v>64</v>
      </c>
      <c r="C8" s="6" t="s">
        <v>3</v>
      </c>
      <c r="D8" s="6" t="s">
        <v>9</v>
      </c>
      <c r="E8" s="6">
        <v>1</v>
      </c>
      <c r="F8" s="14">
        <v>26.57</v>
      </c>
      <c r="G8" s="14">
        <f>E8*F8</f>
        <v>26.57</v>
      </c>
    </row>
    <row r="9" spans="1:7" ht="28.5">
      <c r="A9" s="6">
        <v>6</v>
      </c>
      <c r="B9" s="8" t="s">
        <v>162</v>
      </c>
      <c r="C9" s="6" t="s">
        <v>28</v>
      </c>
      <c r="D9" s="6" t="s">
        <v>9</v>
      </c>
      <c r="E9" s="6">
        <v>1</v>
      </c>
      <c r="F9" s="14">
        <v>81.2</v>
      </c>
      <c r="G9" s="14">
        <f t="shared" ref="G9" si="1">E9*F9</f>
        <v>81.2</v>
      </c>
    </row>
    <row r="10" spans="1:7">
      <c r="A10" s="6">
        <v>7</v>
      </c>
      <c r="B10" s="8" t="s">
        <v>228</v>
      </c>
      <c r="C10" s="6" t="s">
        <v>3</v>
      </c>
      <c r="D10" s="6" t="s">
        <v>19</v>
      </c>
      <c r="E10" s="6">
        <v>1</v>
      </c>
      <c r="F10" s="14">
        <v>18.59</v>
      </c>
      <c r="G10" s="14">
        <f t="shared" si="0"/>
        <v>18.59</v>
      </c>
    </row>
    <row r="11" spans="1:7" ht="15">
      <c r="A11" s="47" t="s">
        <v>223</v>
      </c>
      <c r="B11" s="47"/>
      <c r="C11" s="47"/>
      <c r="D11" s="47"/>
      <c r="E11" s="47"/>
      <c r="F11" s="47"/>
      <c r="G11" s="15">
        <f>SUM(G4:G9)*2+G10</f>
        <v>885.47</v>
      </c>
    </row>
    <row r="12" spans="1:7" ht="15">
      <c r="A12" s="47" t="s">
        <v>227</v>
      </c>
      <c r="B12" s="47"/>
      <c r="C12" s="47"/>
      <c r="D12" s="47"/>
      <c r="E12" s="47"/>
      <c r="F12" s="47"/>
      <c r="G12" s="15">
        <f>G11/12</f>
        <v>73.789166666666674</v>
      </c>
    </row>
    <row r="14" spans="1:7" ht="15">
      <c r="A14" s="48" t="s">
        <v>165</v>
      </c>
      <c r="B14" s="48"/>
      <c r="C14" s="48"/>
      <c r="D14" s="48"/>
      <c r="E14" s="48"/>
      <c r="F14" s="48"/>
      <c r="G14" s="48"/>
    </row>
    <row r="15" spans="1:7" ht="30">
      <c r="A15" s="3" t="s">
        <v>1</v>
      </c>
      <c r="B15" s="4" t="s">
        <v>2</v>
      </c>
      <c r="C15" s="3" t="s">
        <v>3</v>
      </c>
      <c r="D15" s="3" t="s">
        <v>4</v>
      </c>
      <c r="E15" s="5" t="s">
        <v>5</v>
      </c>
      <c r="F15" s="5" t="s">
        <v>6</v>
      </c>
      <c r="G15" s="4" t="s">
        <v>7</v>
      </c>
    </row>
    <row r="16" spans="1:7" ht="28.5">
      <c r="A16" s="6">
        <v>1</v>
      </c>
      <c r="B16" s="10" t="s">
        <v>30</v>
      </c>
      <c r="C16" s="11" t="s">
        <v>31</v>
      </c>
      <c r="D16" s="6" t="s">
        <v>9</v>
      </c>
      <c r="E16" s="6">
        <v>6</v>
      </c>
      <c r="F16" s="6">
        <v>30.9</v>
      </c>
      <c r="G16" s="6">
        <f>E16*F16</f>
        <v>185.39999999999998</v>
      </c>
    </row>
    <row r="17" spans="1:7" ht="15">
      <c r="A17" s="47" t="s">
        <v>36</v>
      </c>
      <c r="B17" s="47"/>
      <c r="C17" s="47"/>
      <c r="D17" s="47"/>
      <c r="E17" s="47"/>
      <c r="F17" s="47"/>
      <c r="G17" s="15">
        <f>SUM(G16:G16)*2</f>
        <v>370.79999999999995</v>
      </c>
    </row>
    <row r="18" spans="1:7" ht="15">
      <c r="A18" s="49" t="s">
        <v>217</v>
      </c>
      <c r="B18" s="49"/>
      <c r="C18" s="49"/>
      <c r="D18" s="49"/>
      <c r="E18" s="49"/>
      <c r="F18" s="49"/>
      <c r="G18" s="45">
        <f>G17/12</f>
        <v>30.899999999999995</v>
      </c>
    </row>
  </sheetData>
  <mergeCells count="6">
    <mergeCell ref="A18:F18"/>
    <mergeCell ref="A2:G2"/>
    <mergeCell ref="A14:G14"/>
    <mergeCell ref="A17:F17"/>
    <mergeCell ref="A11:F11"/>
    <mergeCell ref="A12:F12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877E6-0082-4674-8B1E-A0972C2AB69C}">
  <sheetPr>
    <tabColor rgb="FF92D050"/>
  </sheetPr>
  <dimension ref="A2:M39"/>
  <sheetViews>
    <sheetView topLeftCell="A13" zoomScale="85" zoomScaleNormal="85" workbookViewId="0">
      <selection activeCell="M35" sqref="M35"/>
    </sheetView>
  </sheetViews>
  <sheetFormatPr defaultRowHeight="14.25"/>
  <cols>
    <col min="1" max="1" width="3.25" bestFit="1" customWidth="1"/>
    <col min="2" max="2" width="55.25" style="1" customWidth="1"/>
    <col min="4" max="4" width="12.375" customWidth="1"/>
    <col min="5" max="5" width="10" customWidth="1"/>
    <col min="6" max="6" width="10" style="2" customWidth="1"/>
    <col min="7" max="7" width="11.875" style="2" bestFit="1" customWidth="1"/>
  </cols>
  <sheetData>
    <row r="2" spans="1:13" ht="15">
      <c r="A2" s="48" t="s">
        <v>107</v>
      </c>
      <c r="B2" s="48"/>
      <c r="C2" s="48"/>
      <c r="D2" s="48"/>
      <c r="E2" s="48"/>
      <c r="F2" s="48"/>
      <c r="G2" s="48"/>
    </row>
    <row r="3" spans="1:13" ht="30">
      <c r="A3" s="3" t="s">
        <v>1</v>
      </c>
      <c r="B3" s="4" t="s">
        <v>2</v>
      </c>
      <c r="C3" s="3" t="s">
        <v>3</v>
      </c>
      <c r="D3" s="3" t="s">
        <v>4</v>
      </c>
      <c r="E3" s="5" t="s">
        <v>5</v>
      </c>
      <c r="F3" s="13" t="s">
        <v>6</v>
      </c>
      <c r="G3" s="3" t="s">
        <v>7</v>
      </c>
    </row>
    <row r="4" spans="1:13" ht="28.5">
      <c r="A4" s="6">
        <v>1</v>
      </c>
      <c r="B4" s="9" t="s">
        <v>108</v>
      </c>
      <c r="C4" s="6" t="s">
        <v>3</v>
      </c>
      <c r="D4" s="6" t="s">
        <v>109</v>
      </c>
      <c r="E4" s="6">
        <v>10</v>
      </c>
      <c r="F4" s="14">
        <v>8.48</v>
      </c>
      <c r="G4" s="14">
        <f>E4*F4</f>
        <v>84.800000000000011</v>
      </c>
    </row>
    <row r="5" spans="1:13" ht="42.75">
      <c r="A5" s="6">
        <v>2</v>
      </c>
      <c r="B5" s="9" t="s">
        <v>110</v>
      </c>
      <c r="C5" s="6" t="s">
        <v>3</v>
      </c>
      <c r="D5" s="6" t="s">
        <v>109</v>
      </c>
      <c r="E5" s="6">
        <v>1</v>
      </c>
      <c r="F5" s="14">
        <v>19.5</v>
      </c>
      <c r="G5" s="14">
        <f t="shared" ref="G5:G20" si="0">E5*F5</f>
        <v>19.5</v>
      </c>
    </row>
    <row r="6" spans="1:13" ht="42.75">
      <c r="A6" s="6">
        <v>3</v>
      </c>
      <c r="B6" s="9" t="s">
        <v>111</v>
      </c>
      <c r="C6" s="6" t="s">
        <v>3</v>
      </c>
      <c r="D6" s="6" t="s">
        <v>109</v>
      </c>
      <c r="E6" s="6">
        <v>10</v>
      </c>
      <c r="F6" s="14">
        <v>3.05</v>
      </c>
      <c r="G6" s="14">
        <f t="shared" si="0"/>
        <v>30.5</v>
      </c>
    </row>
    <row r="7" spans="1:13" ht="28.5">
      <c r="A7" s="6">
        <v>4</v>
      </c>
      <c r="B7" s="9" t="s">
        <v>112</v>
      </c>
      <c r="C7" s="6" t="s">
        <v>3</v>
      </c>
      <c r="D7" s="6" t="s">
        <v>109</v>
      </c>
      <c r="E7" s="6">
        <v>5</v>
      </c>
      <c r="F7" s="14">
        <v>3.27</v>
      </c>
      <c r="G7" s="14">
        <f t="shared" si="0"/>
        <v>16.350000000000001</v>
      </c>
    </row>
    <row r="8" spans="1:13" ht="28.5">
      <c r="A8" s="6">
        <v>5</v>
      </c>
      <c r="B8" s="9" t="s">
        <v>177</v>
      </c>
      <c r="C8" s="6" t="s">
        <v>3</v>
      </c>
      <c r="D8" s="6" t="s">
        <v>109</v>
      </c>
      <c r="E8" s="6">
        <v>2</v>
      </c>
      <c r="F8" s="14">
        <v>8.17</v>
      </c>
      <c r="G8" s="14">
        <f t="shared" ref="G8:G16" si="1">E8*F8</f>
        <v>16.34</v>
      </c>
    </row>
    <row r="9" spans="1:13" ht="57">
      <c r="A9" s="6">
        <v>6</v>
      </c>
      <c r="B9" s="9" t="s">
        <v>113</v>
      </c>
      <c r="C9" s="6" t="s">
        <v>3</v>
      </c>
      <c r="D9" s="6" t="s">
        <v>109</v>
      </c>
      <c r="E9" s="6">
        <v>1</v>
      </c>
      <c r="F9" s="14">
        <v>24.19</v>
      </c>
      <c r="G9" s="14">
        <f t="shared" si="1"/>
        <v>24.19</v>
      </c>
    </row>
    <row r="10" spans="1:13" ht="42.75">
      <c r="A10" s="6">
        <v>7</v>
      </c>
      <c r="B10" s="9" t="s">
        <v>114</v>
      </c>
      <c r="C10" s="6" t="s">
        <v>3</v>
      </c>
      <c r="D10" s="6" t="s">
        <v>109</v>
      </c>
      <c r="E10" s="6">
        <v>1</v>
      </c>
      <c r="F10" s="14">
        <v>81.38</v>
      </c>
      <c r="G10" s="14">
        <f t="shared" si="1"/>
        <v>81.38</v>
      </c>
    </row>
    <row r="11" spans="1:13">
      <c r="A11" s="6">
        <v>8</v>
      </c>
      <c r="B11" s="10" t="s">
        <v>115</v>
      </c>
      <c r="C11" s="6" t="s">
        <v>3</v>
      </c>
      <c r="D11" s="6" t="s">
        <v>109</v>
      </c>
      <c r="E11" s="6">
        <v>25</v>
      </c>
      <c r="F11" s="14">
        <v>3.03</v>
      </c>
      <c r="G11" s="14">
        <f t="shared" si="1"/>
        <v>75.75</v>
      </c>
    </row>
    <row r="12" spans="1:13" ht="57">
      <c r="A12" s="6">
        <v>9</v>
      </c>
      <c r="B12" s="9" t="s">
        <v>117</v>
      </c>
      <c r="C12" s="6" t="s">
        <v>3</v>
      </c>
      <c r="D12" s="6" t="s">
        <v>109</v>
      </c>
      <c r="E12" s="12">
        <v>45</v>
      </c>
      <c r="F12" s="14">
        <v>9.35</v>
      </c>
      <c r="G12" s="14">
        <f t="shared" si="1"/>
        <v>420.75</v>
      </c>
      <c r="K12" s="42"/>
      <c r="M12" s="42"/>
    </row>
    <row r="13" spans="1:13">
      <c r="A13" s="6">
        <v>10</v>
      </c>
      <c r="B13" s="9" t="s">
        <v>120</v>
      </c>
      <c r="C13" s="6" t="s">
        <v>3</v>
      </c>
      <c r="D13" s="6" t="s">
        <v>109</v>
      </c>
      <c r="E13" s="12">
        <v>2</v>
      </c>
      <c r="F13" s="14">
        <v>13.25</v>
      </c>
      <c r="G13" s="14">
        <f t="shared" si="1"/>
        <v>26.5</v>
      </c>
      <c r="K13" s="38"/>
      <c r="L13" s="38"/>
      <c r="M13" s="38"/>
    </row>
    <row r="14" spans="1:13">
      <c r="A14" s="6">
        <v>11</v>
      </c>
      <c r="B14" s="9" t="s">
        <v>121</v>
      </c>
      <c r="C14" s="6" t="s">
        <v>3</v>
      </c>
      <c r="D14" s="6" t="s">
        <v>109</v>
      </c>
      <c r="E14" s="12">
        <v>4</v>
      </c>
      <c r="F14" s="14">
        <v>5.0599999999999996</v>
      </c>
      <c r="G14" s="14">
        <f t="shared" si="1"/>
        <v>20.239999999999998</v>
      </c>
      <c r="K14" s="38"/>
      <c r="L14" s="38"/>
      <c r="M14" s="38"/>
    </row>
    <row r="15" spans="1:13">
      <c r="A15" s="6">
        <v>12</v>
      </c>
      <c r="B15" s="9" t="s">
        <v>122</v>
      </c>
      <c r="C15" s="6" t="s">
        <v>3</v>
      </c>
      <c r="D15" s="6" t="s">
        <v>109</v>
      </c>
      <c r="E15" s="12">
        <v>5</v>
      </c>
      <c r="F15" s="14">
        <v>3.41</v>
      </c>
      <c r="G15" s="14">
        <f t="shared" si="1"/>
        <v>17.05</v>
      </c>
      <c r="K15" s="38"/>
      <c r="L15" s="38"/>
      <c r="M15" s="38"/>
    </row>
    <row r="16" spans="1:13">
      <c r="A16" s="6">
        <v>13</v>
      </c>
      <c r="B16" s="9" t="s">
        <v>124</v>
      </c>
      <c r="C16" s="6" t="s">
        <v>104</v>
      </c>
      <c r="D16" s="6" t="s">
        <v>109</v>
      </c>
      <c r="E16" s="6">
        <v>1</v>
      </c>
      <c r="F16" s="14">
        <v>11.01</v>
      </c>
      <c r="G16" s="14">
        <f t="shared" si="1"/>
        <v>11.01</v>
      </c>
      <c r="K16" s="38"/>
      <c r="L16" s="38"/>
      <c r="M16" s="38"/>
    </row>
    <row r="17" spans="1:13" ht="57">
      <c r="A17" s="6">
        <v>14</v>
      </c>
      <c r="B17" s="9" t="s">
        <v>176</v>
      </c>
      <c r="C17" s="6" t="s">
        <v>48</v>
      </c>
      <c r="D17" s="6" t="s">
        <v>119</v>
      </c>
      <c r="E17" s="12">
        <v>1</v>
      </c>
      <c r="F17" s="14">
        <v>14.03</v>
      </c>
      <c r="G17" s="14">
        <f t="shared" si="0"/>
        <v>14.03</v>
      </c>
      <c r="K17" s="33"/>
      <c r="L17" s="38"/>
      <c r="M17" s="43"/>
    </row>
    <row r="18" spans="1:13" ht="28.5">
      <c r="A18" s="6">
        <v>15</v>
      </c>
      <c r="B18" s="9" t="s">
        <v>116</v>
      </c>
      <c r="C18" s="6" t="s">
        <v>3</v>
      </c>
      <c r="D18" s="6" t="s">
        <v>119</v>
      </c>
      <c r="E18" s="6">
        <v>15</v>
      </c>
      <c r="F18" s="14">
        <v>8.5</v>
      </c>
      <c r="G18" s="14">
        <f t="shared" si="0"/>
        <v>127.5</v>
      </c>
      <c r="K18" s="43"/>
      <c r="L18" s="38"/>
      <c r="M18" s="38"/>
    </row>
    <row r="19" spans="1:13">
      <c r="A19" s="6">
        <v>16</v>
      </c>
      <c r="B19" s="9" t="s">
        <v>118</v>
      </c>
      <c r="C19" s="6" t="s">
        <v>3</v>
      </c>
      <c r="D19" s="6" t="s">
        <v>119</v>
      </c>
      <c r="E19" s="12">
        <v>1</v>
      </c>
      <c r="F19" s="14">
        <v>7</v>
      </c>
      <c r="G19" s="14">
        <f t="shared" si="0"/>
        <v>7</v>
      </c>
    </row>
    <row r="20" spans="1:13" ht="42.75">
      <c r="A20" s="6">
        <v>17</v>
      </c>
      <c r="B20" s="9" t="s">
        <v>123</v>
      </c>
      <c r="C20" s="6" t="s">
        <v>62</v>
      </c>
      <c r="D20" s="6" t="s">
        <v>119</v>
      </c>
      <c r="E20" s="6">
        <v>6</v>
      </c>
      <c r="F20" s="14">
        <v>20.72</v>
      </c>
      <c r="G20" s="14">
        <f t="shared" si="0"/>
        <v>124.32</v>
      </c>
    </row>
    <row r="21" spans="1:13" ht="15">
      <c r="A21" s="47" t="s">
        <v>220</v>
      </c>
      <c r="B21" s="47"/>
      <c r="C21" s="47"/>
      <c r="D21" s="47"/>
      <c r="E21" s="47"/>
      <c r="F21" s="47"/>
      <c r="G21" s="15">
        <f>((SUM(G4:G16)*12)+(SUM(G17:G20)*2))</f>
        <v>10678.02</v>
      </c>
    </row>
    <row r="22" spans="1:13" ht="15">
      <c r="A22" s="47" t="s">
        <v>219</v>
      </c>
      <c r="B22" s="47"/>
      <c r="C22" s="47"/>
      <c r="D22" s="47"/>
      <c r="E22" s="47"/>
      <c r="F22" s="47"/>
      <c r="G22" s="15">
        <f>G21/12</f>
        <v>889.83500000000004</v>
      </c>
    </row>
    <row r="23" spans="1:13">
      <c r="A23" s="2"/>
      <c r="C23" s="2"/>
      <c r="D23" s="2"/>
    </row>
    <row r="24" spans="1:13" ht="15">
      <c r="A24" s="48" t="s">
        <v>125</v>
      </c>
      <c r="B24" s="48"/>
      <c r="C24" s="48"/>
      <c r="D24" s="48"/>
      <c r="E24" s="48"/>
      <c r="F24" s="48"/>
      <c r="G24" s="48"/>
    </row>
    <row r="25" spans="1:13" ht="30">
      <c r="A25" s="3" t="s">
        <v>1</v>
      </c>
      <c r="B25" s="4" t="s">
        <v>2</v>
      </c>
      <c r="C25" s="3" t="s">
        <v>3</v>
      </c>
      <c r="D25" s="3" t="s">
        <v>4</v>
      </c>
      <c r="E25" s="5" t="s">
        <v>5</v>
      </c>
      <c r="F25" s="13" t="s">
        <v>6</v>
      </c>
      <c r="G25" s="3" t="s">
        <v>7</v>
      </c>
    </row>
    <row r="26" spans="1:13" ht="57">
      <c r="A26" s="6">
        <v>1</v>
      </c>
      <c r="B26" s="9" t="s">
        <v>126</v>
      </c>
      <c r="C26" s="6" t="s">
        <v>28</v>
      </c>
      <c r="D26" s="6" t="s">
        <v>9</v>
      </c>
      <c r="E26" s="6">
        <v>1</v>
      </c>
      <c r="F26" s="14">
        <v>81.59</v>
      </c>
      <c r="G26" s="14">
        <f>E26*F26</f>
        <v>81.59</v>
      </c>
    </row>
    <row r="27" spans="1:13" ht="42.75">
      <c r="A27" s="6">
        <v>2</v>
      </c>
      <c r="B27" s="9" t="s">
        <v>127</v>
      </c>
      <c r="C27" s="6" t="s">
        <v>3</v>
      </c>
      <c r="D27" s="6" t="s">
        <v>9</v>
      </c>
      <c r="E27" s="12">
        <v>2</v>
      </c>
      <c r="F27" s="14">
        <v>26.08</v>
      </c>
      <c r="G27" s="14">
        <f t="shared" ref="G27:G29" si="2">E27*F27</f>
        <v>52.16</v>
      </c>
    </row>
    <row r="28" spans="1:13" ht="57">
      <c r="A28" s="6">
        <v>3</v>
      </c>
      <c r="B28" s="9" t="s">
        <v>128</v>
      </c>
      <c r="C28" s="11" t="s">
        <v>104</v>
      </c>
      <c r="D28" s="6" t="s">
        <v>9</v>
      </c>
      <c r="E28" s="6">
        <v>1</v>
      </c>
      <c r="F28" s="14">
        <v>13.43</v>
      </c>
      <c r="G28" s="14">
        <f t="shared" si="2"/>
        <v>13.43</v>
      </c>
    </row>
    <row r="29" spans="1:13" ht="114">
      <c r="A29" s="6">
        <v>4</v>
      </c>
      <c r="B29" s="9" t="s">
        <v>129</v>
      </c>
      <c r="C29" s="6" t="s">
        <v>3</v>
      </c>
      <c r="D29" s="6" t="s">
        <v>9</v>
      </c>
      <c r="E29" s="12">
        <v>2</v>
      </c>
      <c r="F29" s="14">
        <v>83.72</v>
      </c>
      <c r="G29" s="14">
        <f t="shared" si="2"/>
        <v>167.44</v>
      </c>
    </row>
    <row r="30" spans="1:13" ht="15">
      <c r="A30" s="47" t="s">
        <v>221</v>
      </c>
      <c r="B30" s="47"/>
      <c r="C30" s="47"/>
      <c r="D30" s="47"/>
      <c r="E30" s="47"/>
      <c r="F30" s="47"/>
      <c r="G30" s="15">
        <f>(SUM(G26:G29))*2</f>
        <v>629.24</v>
      </c>
    </row>
    <row r="31" spans="1:13" ht="15">
      <c r="A31" s="47" t="s">
        <v>222</v>
      </c>
      <c r="B31" s="47"/>
      <c r="C31" s="47"/>
      <c r="D31" s="47"/>
      <c r="E31" s="47"/>
      <c r="F31" s="47"/>
      <c r="G31" s="15">
        <f>G30/12</f>
        <v>52.436666666666667</v>
      </c>
    </row>
    <row r="32" spans="1:13">
      <c r="A32" s="2"/>
      <c r="C32" s="2"/>
      <c r="D32" s="2"/>
    </row>
    <row r="33" spans="1:7" ht="15">
      <c r="A33" s="48" t="s">
        <v>130</v>
      </c>
      <c r="B33" s="48"/>
      <c r="C33" s="48"/>
      <c r="D33" s="48"/>
      <c r="E33" s="48"/>
      <c r="F33" s="48"/>
      <c r="G33" s="48"/>
    </row>
    <row r="34" spans="1:7" ht="30">
      <c r="A34" s="3" t="s">
        <v>1</v>
      </c>
      <c r="B34" s="4" t="s">
        <v>2</v>
      </c>
      <c r="C34" s="3" t="s">
        <v>3</v>
      </c>
      <c r="D34" s="3" t="s">
        <v>4</v>
      </c>
      <c r="E34" s="5" t="s">
        <v>5</v>
      </c>
      <c r="F34" s="13" t="s">
        <v>6</v>
      </c>
      <c r="G34" s="3" t="s">
        <v>7</v>
      </c>
    </row>
    <row r="35" spans="1:7" ht="213.75">
      <c r="A35" s="6">
        <v>1</v>
      </c>
      <c r="B35" s="9" t="s">
        <v>38</v>
      </c>
      <c r="C35" s="6" t="s">
        <v>3</v>
      </c>
      <c r="D35" s="6" t="s">
        <v>9</v>
      </c>
      <c r="E35" s="6">
        <v>2</v>
      </c>
      <c r="F35" s="14">
        <v>75.28</v>
      </c>
      <c r="G35" s="14">
        <f>E35*F35</f>
        <v>150.56</v>
      </c>
    </row>
    <row r="36" spans="1:7" ht="42.75">
      <c r="A36" s="6">
        <v>2</v>
      </c>
      <c r="B36" s="9" t="s">
        <v>39</v>
      </c>
      <c r="C36" s="6" t="s">
        <v>3</v>
      </c>
      <c r="D36" s="6" t="s">
        <v>9</v>
      </c>
      <c r="E36" s="12">
        <v>2</v>
      </c>
      <c r="F36" s="14">
        <v>40.26</v>
      </c>
      <c r="G36" s="14">
        <f t="shared" ref="G36:G37" si="3">E36*F36</f>
        <v>80.52</v>
      </c>
    </row>
    <row r="37" spans="1:7" ht="57">
      <c r="A37" s="6">
        <v>3</v>
      </c>
      <c r="B37" s="9" t="s">
        <v>40</v>
      </c>
      <c r="C37" s="11" t="s">
        <v>28</v>
      </c>
      <c r="D37" s="6" t="s">
        <v>9</v>
      </c>
      <c r="E37" s="6">
        <v>6</v>
      </c>
      <c r="F37" s="14">
        <v>17.46</v>
      </c>
      <c r="G37" s="14">
        <f t="shared" si="3"/>
        <v>104.76</v>
      </c>
    </row>
    <row r="38" spans="1:7" ht="15">
      <c r="A38" s="47" t="s">
        <v>223</v>
      </c>
      <c r="B38" s="47"/>
      <c r="C38" s="47"/>
      <c r="D38" s="47"/>
      <c r="E38" s="47"/>
      <c r="F38" s="47"/>
      <c r="G38" s="17">
        <f>(SUM(G35:G37)*2)</f>
        <v>671.68</v>
      </c>
    </row>
    <row r="39" spans="1:7" ht="15">
      <c r="A39" s="49" t="s">
        <v>224</v>
      </c>
      <c r="B39" s="49"/>
      <c r="C39" s="49"/>
      <c r="D39" s="49"/>
      <c r="E39" s="49"/>
      <c r="F39" s="49"/>
      <c r="G39" s="17">
        <f>G38/12</f>
        <v>55.973333333333329</v>
      </c>
    </row>
  </sheetData>
  <mergeCells count="9">
    <mergeCell ref="A39:F39"/>
    <mergeCell ref="A38:F38"/>
    <mergeCell ref="A30:F30"/>
    <mergeCell ref="A2:G2"/>
    <mergeCell ref="A24:G24"/>
    <mergeCell ref="A33:G33"/>
    <mergeCell ref="A21:F21"/>
    <mergeCell ref="A22:F22"/>
    <mergeCell ref="A31:F31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A2210-9E56-4CE3-B26B-A8365CB69C40}">
  <sheetPr>
    <tabColor rgb="FF92D050"/>
  </sheetPr>
  <dimension ref="A2:G57"/>
  <sheetViews>
    <sheetView topLeftCell="A55" zoomScale="85" zoomScaleNormal="85" workbookViewId="0">
      <selection activeCell="N43" sqref="N43"/>
    </sheetView>
  </sheetViews>
  <sheetFormatPr defaultRowHeight="14.25"/>
  <cols>
    <col min="1" max="1" width="3" bestFit="1" customWidth="1"/>
    <col min="2" max="2" width="50.375" customWidth="1"/>
    <col min="4" max="4" width="11.875" bestFit="1" customWidth="1"/>
    <col min="5" max="5" width="10.375" customWidth="1"/>
    <col min="6" max="6" width="9.875" customWidth="1"/>
    <col min="7" max="7" width="10.875" bestFit="1" customWidth="1"/>
  </cols>
  <sheetData>
    <row r="2" spans="1:7" ht="15">
      <c r="A2" s="48" t="s">
        <v>131</v>
      </c>
      <c r="B2" s="48"/>
      <c r="C2" s="48"/>
      <c r="D2" s="48"/>
      <c r="E2" s="48"/>
      <c r="F2" s="48"/>
      <c r="G2" s="48"/>
    </row>
    <row r="3" spans="1:7" ht="30">
      <c r="A3" s="3" t="s">
        <v>1</v>
      </c>
      <c r="B3" s="4" t="s">
        <v>2</v>
      </c>
      <c r="C3" s="3" t="s">
        <v>3</v>
      </c>
      <c r="D3" s="3" t="s">
        <v>4</v>
      </c>
      <c r="E3" s="5" t="s">
        <v>5</v>
      </c>
      <c r="F3" s="13" t="s">
        <v>6</v>
      </c>
      <c r="G3" s="3" t="s">
        <v>7</v>
      </c>
    </row>
    <row r="4" spans="1:7" s="21" customFormat="1">
      <c r="A4" s="12">
        <v>1</v>
      </c>
      <c r="B4" s="19" t="s">
        <v>179</v>
      </c>
      <c r="C4" s="12" t="s">
        <v>3</v>
      </c>
      <c r="D4" s="12" t="s">
        <v>9</v>
      </c>
      <c r="E4" s="12">
        <v>3</v>
      </c>
      <c r="F4" s="20">
        <v>16.61</v>
      </c>
      <c r="G4" s="20">
        <f>E4*F4</f>
        <v>49.83</v>
      </c>
    </row>
    <row r="5" spans="1:7" ht="28.5">
      <c r="A5" s="6">
        <v>2</v>
      </c>
      <c r="B5" s="9" t="s">
        <v>132</v>
      </c>
      <c r="C5" s="6" t="s">
        <v>3</v>
      </c>
      <c r="D5" s="6" t="s">
        <v>9</v>
      </c>
      <c r="E5" s="6">
        <v>2</v>
      </c>
      <c r="F5" s="14">
        <v>22</v>
      </c>
      <c r="G5" s="14">
        <f t="shared" ref="G5:G32" si="0">E5*F5</f>
        <v>44</v>
      </c>
    </row>
    <row r="6" spans="1:7" ht="28.5">
      <c r="A6" s="6">
        <v>3</v>
      </c>
      <c r="B6" s="8" t="s">
        <v>133</v>
      </c>
      <c r="C6" s="6" t="s">
        <v>3</v>
      </c>
      <c r="D6" s="6" t="s">
        <v>9</v>
      </c>
      <c r="E6" s="6">
        <v>1</v>
      </c>
      <c r="F6" s="14">
        <v>12.07</v>
      </c>
      <c r="G6" s="14">
        <f t="shared" si="0"/>
        <v>12.07</v>
      </c>
    </row>
    <row r="7" spans="1:7" ht="57">
      <c r="A7" s="6">
        <v>4</v>
      </c>
      <c r="B7" s="8" t="s">
        <v>134</v>
      </c>
      <c r="C7" s="6" t="s">
        <v>3</v>
      </c>
      <c r="D7" s="6" t="s">
        <v>9</v>
      </c>
      <c r="E7" s="6">
        <v>4</v>
      </c>
      <c r="F7" s="14">
        <v>12.81</v>
      </c>
      <c r="G7" s="14">
        <f t="shared" si="0"/>
        <v>51.24</v>
      </c>
    </row>
    <row r="8" spans="1:7" ht="57">
      <c r="A8" s="6">
        <v>5</v>
      </c>
      <c r="B8" s="8" t="s">
        <v>180</v>
      </c>
      <c r="C8" s="6" t="s">
        <v>3</v>
      </c>
      <c r="D8" s="6" t="s">
        <v>9</v>
      </c>
      <c r="E8" s="12">
        <v>1</v>
      </c>
      <c r="F8" s="14">
        <v>400.49</v>
      </c>
      <c r="G8" s="14">
        <f t="shared" si="0"/>
        <v>400.49</v>
      </c>
    </row>
    <row r="9" spans="1:7">
      <c r="A9" s="6">
        <v>6</v>
      </c>
      <c r="B9" s="9" t="s">
        <v>135</v>
      </c>
      <c r="C9" s="6" t="s">
        <v>3</v>
      </c>
      <c r="D9" s="6" t="s">
        <v>9</v>
      </c>
      <c r="E9" s="6">
        <v>2</v>
      </c>
      <c r="F9" s="14">
        <v>37.46</v>
      </c>
      <c r="G9" s="14">
        <f t="shared" si="0"/>
        <v>74.92</v>
      </c>
    </row>
    <row r="10" spans="1:7" ht="28.5">
      <c r="A10" s="6">
        <v>7</v>
      </c>
      <c r="B10" s="9" t="s">
        <v>136</v>
      </c>
      <c r="C10" s="6" t="s">
        <v>3</v>
      </c>
      <c r="D10" s="6" t="s">
        <v>9</v>
      </c>
      <c r="E10" s="6">
        <v>4</v>
      </c>
      <c r="F10" s="14">
        <v>10.45</v>
      </c>
      <c r="G10" s="14">
        <f t="shared" si="0"/>
        <v>41.8</v>
      </c>
    </row>
    <row r="11" spans="1:7" ht="42.75">
      <c r="A11" s="6">
        <v>8</v>
      </c>
      <c r="B11" s="8" t="s">
        <v>137</v>
      </c>
      <c r="C11" s="6" t="s">
        <v>3</v>
      </c>
      <c r="D11" s="6" t="s">
        <v>9</v>
      </c>
      <c r="E11" s="6">
        <v>5</v>
      </c>
      <c r="F11" s="14">
        <v>0.8</v>
      </c>
      <c r="G11" s="14">
        <f t="shared" si="0"/>
        <v>4</v>
      </c>
    </row>
    <row r="12" spans="1:7" ht="42.75">
      <c r="A12" s="6">
        <v>9</v>
      </c>
      <c r="B12" s="8" t="s">
        <v>138</v>
      </c>
      <c r="C12" s="6" t="s">
        <v>3</v>
      </c>
      <c r="D12" s="6" t="s">
        <v>9</v>
      </c>
      <c r="E12" s="6">
        <v>5</v>
      </c>
      <c r="F12" s="14">
        <v>1.07</v>
      </c>
      <c r="G12" s="14">
        <f t="shared" si="0"/>
        <v>5.3500000000000005</v>
      </c>
    </row>
    <row r="13" spans="1:7" ht="42.75">
      <c r="A13" s="6">
        <v>10</v>
      </c>
      <c r="B13" s="8" t="s">
        <v>139</v>
      </c>
      <c r="C13" s="6" t="s">
        <v>3</v>
      </c>
      <c r="D13" s="6" t="s">
        <v>9</v>
      </c>
      <c r="E13" s="6">
        <v>5</v>
      </c>
      <c r="F13" s="14">
        <v>1.86</v>
      </c>
      <c r="G13" s="14">
        <f t="shared" si="0"/>
        <v>9.3000000000000007</v>
      </c>
    </row>
    <row r="14" spans="1:7" ht="42.75">
      <c r="A14" s="6">
        <v>11</v>
      </c>
      <c r="B14" s="8" t="s">
        <v>140</v>
      </c>
      <c r="C14" s="6" t="s">
        <v>3</v>
      </c>
      <c r="D14" s="6" t="s">
        <v>9</v>
      </c>
      <c r="E14" s="6">
        <v>5</v>
      </c>
      <c r="F14" s="14">
        <v>1.5</v>
      </c>
      <c r="G14" s="14">
        <f t="shared" si="0"/>
        <v>7.5</v>
      </c>
    </row>
    <row r="15" spans="1:7" ht="42.75">
      <c r="A15" s="6">
        <v>12</v>
      </c>
      <c r="B15" s="9" t="s">
        <v>141</v>
      </c>
      <c r="C15" s="6" t="s">
        <v>3</v>
      </c>
      <c r="D15" s="6" t="s">
        <v>9</v>
      </c>
      <c r="E15" s="6">
        <v>1</v>
      </c>
      <c r="F15" s="14">
        <v>166.58</v>
      </c>
      <c r="G15" s="14">
        <f t="shared" si="0"/>
        <v>166.58</v>
      </c>
    </row>
    <row r="16" spans="1:7" ht="28.5">
      <c r="A16" s="6">
        <v>13</v>
      </c>
      <c r="B16" s="8" t="s">
        <v>142</v>
      </c>
      <c r="C16" s="6" t="s">
        <v>3</v>
      </c>
      <c r="D16" s="6" t="s">
        <v>9</v>
      </c>
      <c r="E16" s="6">
        <v>6</v>
      </c>
      <c r="F16" s="14">
        <v>10.38</v>
      </c>
      <c r="G16" s="14">
        <f t="shared" si="0"/>
        <v>62.28</v>
      </c>
    </row>
    <row r="17" spans="1:7" ht="28.5">
      <c r="A17" s="6">
        <v>14</v>
      </c>
      <c r="B17" s="8" t="s">
        <v>143</v>
      </c>
      <c r="C17" s="6" t="s">
        <v>3</v>
      </c>
      <c r="D17" s="6" t="s">
        <v>9</v>
      </c>
      <c r="E17" s="6">
        <v>6</v>
      </c>
      <c r="F17" s="14">
        <v>56.41</v>
      </c>
      <c r="G17" s="14">
        <f t="shared" si="0"/>
        <v>338.46</v>
      </c>
    </row>
    <row r="18" spans="1:7">
      <c r="A18" s="6">
        <v>15</v>
      </c>
      <c r="B18" s="7" t="s">
        <v>144</v>
      </c>
      <c r="C18" s="6" t="s">
        <v>3</v>
      </c>
      <c r="D18" s="6" t="s">
        <v>9</v>
      </c>
      <c r="E18" s="6">
        <v>6</v>
      </c>
      <c r="F18" s="14">
        <v>2.12</v>
      </c>
      <c r="G18" s="14">
        <f t="shared" si="0"/>
        <v>12.72</v>
      </c>
    </row>
    <row r="19" spans="1:7">
      <c r="A19" s="6">
        <v>16</v>
      </c>
      <c r="B19" s="7" t="s">
        <v>145</v>
      </c>
      <c r="C19" s="6" t="s">
        <v>3</v>
      </c>
      <c r="D19" s="6" t="s">
        <v>9</v>
      </c>
      <c r="E19" s="6">
        <v>6</v>
      </c>
      <c r="F19" s="14">
        <v>14.13</v>
      </c>
      <c r="G19" s="14">
        <f t="shared" si="0"/>
        <v>84.78</v>
      </c>
    </row>
    <row r="20" spans="1:7">
      <c r="A20" s="6">
        <v>17</v>
      </c>
      <c r="B20" s="7" t="s">
        <v>146</v>
      </c>
      <c r="C20" s="6" t="s">
        <v>3</v>
      </c>
      <c r="D20" s="6" t="s">
        <v>9</v>
      </c>
      <c r="E20" s="6">
        <v>6</v>
      </c>
      <c r="F20" s="14">
        <v>16.07</v>
      </c>
      <c r="G20" s="14">
        <f t="shared" si="0"/>
        <v>96.42</v>
      </c>
    </row>
    <row r="21" spans="1:7" ht="57">
      <c r="A21" s="6">
        <v>18</v>
      </c>
      <c r="B21" s="8" t="s">
        <v>147</v>
      </c>
      <c r="C21" s="6" t="s">
        <v>3</v>
      </c>
      <c r="D21" s="6" t="s">
        <v>9</v>
      </c>
      <c r="E21" s="6">
        <v>1</v>
      </c>
      <c r="F21" s="14">
        <v>58.16</v>
      </c>
      <c r="G21" s="14">
        <f t="shared" si="0"/>
        <v>58.16</v>
      </c>
    </row>
    <row r="22" spans="1:7" ht="99.75">
      <c r="A22" s="6">
        <v>19</v>
      </c>
      <c r="B22" s="8" t="s">
        <v>148</v>
      </c>
      <c r="C22" s="6" t="s">
        <v>3</v>
      </c>
      <c r="D22" s="6" t="s">
        <v>9</v>
      </c>
      <c r="E22" s="6">
        <v>1</v>
      </c>
      <c r="F22" s="14">
        <v>40.630000000000003</v>
      </c>
      <c r="G22" s="14">
        <f t="shared" si="0"/>
        <v>40.630000000000003</v>
      </c>
    </row>
    <row r="23" spans="1:7" ht="57">
      <c r="A23" s="6">
        <v>20</v>
      </c>
      <c r="B23" s="9" t="s">
        <v>149</v>
      </c>
      <c r="C23" s="6" t="s">
        <v>3</v>
      </c>
      <c r="D23" s="6" t="s">
        <v>9</v>
      </c>
      <c r="E23" s="6">
        <v>2</v>
      </c>
      <c r="F23" s="14">
        <v>53.73</v>
      </c>
      <c r="G23" s="14">
        <f t="shared" si="0"/>
        <v>107.46</v>
      </c>
    </row>
    <row r="24" spans="1:7" ht="71.25">
      <c r="A24" s="6">
        <v>21</v>
      </c>
      <c r="B24" s="8" t="s">
        <v>150</v>
      </c>
      <c r="C24" s="6" t="s">
        <v>3</v>
      </c>
      <c r="D24" s="6" t="s">
        <v>9</v>
      </c>
      <c r="E24" s="6">
        <v>1</v>
      </c>
      <c r="F24" s="14">
        <v>237.12</v>
      </c>
      <c r="G24" s="14">
        <f t="shared" si="0"/>
        <v>237.12</v>
      </c>
    </row>
    <row r="25" spans="1:7" s="21" customFormat="1">
      <c r="A25" s="12">
        <v>22</v>
      </c>
      <c r="B25" s="19" t="s">
        <v>151</v>
      </c>
      <c r="C25" s="12" t="s">
        <v>3</v>
      </c>
      <c r="D25" s="12" t="s">
        <v>9</v>
      </c>
      <c r="E25" s="12">
        <v>3</v>
      </c>
      <c r="F25" s="20">
        <v>71.040000000000006</v>
      </c>
      <c r="G25" s="20">
        <f t="shared" si="0"/>
        <v>213.12</v>
      </c>
    </row>
    <row r="26" spans="1:7" s="21" customFormat="1" ht="28.5">
      <c r="A26" s="12">
        <v>23</v>
      </c>
      <c r="B26" s="19" t="s">
        <v>181</v>
      </c>
      <c r="C26" s="12" t="s">
        <v>3</v>
      </c>
      <c r="D26" s="12" t="s">
        <v>9</v>
      </c>
      <c r="E26" s="12">
        <v>1</v>
      </c>
      <c r="F26" s="20">
        <v>63.18</v>
      </c>
      <c r="G26" s="20">
        <f t="shared" si="0"/>
        <v>63.18</v>
      </c>
    </row>
    <row r="27" spans="1:7">
      <c r="A27" s="6">
        <v>24</v>
      </c>
      <c r="B27" s="8" t="s">
        <v>152</v>
      </c>
      <c r="C27" s="6" t="s">
        <v>3</v>
      </c>
      <c r="D27" s="6" t="s">
        <v>9</v>
      </c>
      <c r="E27" s="6">
        <v>1</v>
      </c>
      <c r="F27" s="14">
        <v>84.01</v>
      </c>
      <c r="G27" s="14">
        <f t="shared" si="0"/>
        <v>84.01</v>
      </c>
    </row>
    <row r="28" spans="1:7" ht="28.5">
      <c r="A28" s="6">
        <v>25</v>
      </c>
      <c r="B28" s="9" t="s">
        <v>153</v>
      </c>
      <c r="C28" s="6" t="s">
        <v>3</v>
      </c>
      <c r="D28" s="6" t="s">
        <v>9</v>
      </c>
      <c r="E28" s="6">
        <v>1</v>
      </c>
      <c r="F28" s="14">
        <v>63.63</v>
      </c>
      <c r="G28" s="14">
        <f t="shared" si="0"/>
        <v>63.63</v>
      </c>
    </row>
    <row r="29" spans="1:7">
      <c r="A29" s="6">
        <v>26</v>
      </c>
      <c r="B29" s="8" t="s">
        <v>154</v>
      </c>
      <c r="C29" s="6" t="s">
        <v>3</v>
      </c>
      <c r="D29" s="6" t="s">
        <v>9</v>
      </c>
      <c r="E29" s="6">
        <v>1</v>
      </c>
      <c r="F29" s="14">
        <v>70.17</v>
      </c>
      <c r="G29" s="14">
        <f t="shared" si="0"/>
        <v>70.17</v>
      </c>
    </row>
    <row r="30" spans="1:7">
      <c r="A30" s="6">
        <v>27</v>
      </c>
      <c r="B30" s="7" t="s">
        <v>182</v>
      </c>
      <c r="C30" s="6" t="s">
        <v>3</v>
      </c>
      <c r="D30" s="6" t="s">
        <v>9</v>
      </c>
      <c r="E30" s="12">
        <v>1</v>
      </c>
      <c r="F30" s="14">
        <v>129.26</v>
      </c>
      <c r="G30" s="14">
        <f t="shared" si="0"/>
        <v>129.26</v>
      </c>
    </row>
    <row r="31" spans="1:7">
      <c r="A31" s="6">
        <v>28</v>
      </c>
      <c r="B31" s="7" t="s">
        <v>16</v>
      </c>
      <c r="C31" s="6" t="s">
        <v>3</v>
      </c>
      <c r="D31" s="6" t="s">
        <v>9</v>
      </c>
      <c r="E31" s="6">
        <v>1</v>
      </c>
      <c r="F31" s="14">
        <v>56.64</v>
      </c>
      <c r="G31" s="14">
        <f t="shared" si="0"/>
        <v>56.64</v>
      </c>
    </row>
    <row r="32" spans="1:7">
      <c r="A32" s="6">
        <v>29</v>
      </c>
      <c r="B32" s="7" t="s">
        <v>24</v>
      </c>
      <c r="C32" s="6" t="s">
        <v>3</v>
      </c>
      <c r="D32" s="6" t="s">
        <v>9</v>
      </c>
      <c r="E32" s="6">
        <v>1</v>
      </c>
      <c r="F32" s="14">
        <v>57.96</v>
      </c>
      <c r="G32" s="14">
        <f t="shared" si="0"/>
        <v>57.96</v>
      </c>
    </row>
    <row r="33" spans="1:7">
      <c r="A33" s="6">
        <v>30</v>
      </c>
      <c r="B33" s="7" t="s">
        <v>200</v>
      </c>
      <c r="C33" s="6" t="s">
        <v>3</v>
      </c>
      <c r="D33" s="6" t="s">
        <v>9</v>
      </c>
      <c r="E33" s="6">
        <v>1</v>
      </c>
      <c r="F33" s="14">
        <v>31.1</v>
      </c>
      <c r="G33" s="14">
        <f>E33*F33</f>
        <v>31.1</v>
      </c>
    </row>
    <row r="34" spans="1:7" ht="28.5">
      <c r="A34" s="6">
        <v>31</v>
      </c>
      <c r="B34" s="8" t="s">
        <v>168</v>
      </c>
      <c r="C34" s="6" t="s">
        <v>3</v>
      </c>
      <c r="D34" s="6" t="s">
        <v>19</v>
      </c>
      <c r="E34" s="6">
        <v>1</v>
      </c>
      <c r="F34" s="14">
        <v>73.45</v>
      </c>
      <c r="G34" s="14">
        <f>E34*F34</f>
        <v>73.45</v>
      </c>
    </row>
    <row r="35" spans="1:7" ht="15">
      <c r="A35" s="47" t="s">
        <v>220</v>
      </c>
      <c r="B35" s="47"/>
      <c r="C35" s="47"/>
      <c r="D35" s="47"/>
      <c r="E35" s="47"/>
      <c r="F35" s="47"/>
      <c r="G35" s="15">
        <f>((SUM(G4:G33)*2+G34))</f>
        <v>5421.81</v>
      </c>
    </row>
    <row r="36" spans="1:7" ht="15">
      <c r="A36" s="47" t="s">
        <v>225</v>
      </c>
      <c r="B36" s="47"/>
      <c r="C36" s="47"/>
      <c r="D36" s="47"/>
      <c r="E36" s="47"/>
      <c r="F36" s="47"/>
      <c r="G36" s="15">
        <f>G35/12</f>
        <v>451.81750000000005</v>
      </c>
    </row>
    <row r="37" spans="1:7">
      <c r="A37" s="2"/>
      <c r="C37" s="2"/>
      <c r="D37" s="2"/>
      <c r="F37" s="2"/>
      <c r="G37" s="2"/>
    </row>
    <row r="38" spans="1:7" ht="15">
      <c r="A38" s="48" t="s">
        <v>155</v>
      </c>
      <c r="B38" s="48"/>
      <c r="C38" s="48"/>
      <c r="D38" s="48"/>
      <c r="E38" s="48"/>
      <c r="F38" s="48"/>
      <c r="G38" s="48"/>
    </row>
    <row r="39" spans="1:7" ht="30">
      <c r="A39" s="3" t="s">
        <v>1</v>
      </c>
      <c r="B39" s="4" t="s">
        <v>2</v>
      </c>
      <c r="C39" s="3" t="s">
        <v>3</v>
      </c>
      <c r="D39" s="3" t="s">
        <v>4</v>
      </c>
      <c r="E39" s="5" t="s">
        <v>5</v>
      </c>
      <c r="F39" s="13" t="s">
        <v>6</v>
      </c>
      <c r="G39" s="3" t="s">
        <v>7</v>
      </c>
    </row>
    <row r="40" spans="1:7" ht="42.75">
      <c r="A40" s="6">
        <v>1</v>
      </c>
      <c r="B40" s="8" t="s">
        <v>58</v>
      </c>
      <c r="C40" s="6" t="s">
        <v>28</v>
      </c>
      <c r="D40" s="6" t="s">
        <v>9</v>
      </c>
      <c r="E40" s="6">
        <v>1</v>
      </c>
      <c r="F40" s="14">
        <v>81.180000000000007</v>
      </c>
      <c r="G40" s="14">
        <f>E40*F40</f>
        <v>81.180000000000007</v>
      </c>
    </row>
    <row r="41" spans="1:7" ht="57">
      <c r="A41" s="6">
        <v>2</v>
      </c>
      <c r="B41" s="8" t="s">
        <v>59</v>
      </c>
      <c r="C41" s="6" t="s">
        <v>3</v>
      </c>
      <c r="D41" s="6" t="s">
        <v>9</v>
      </c>
      <c r="E41" s="12">
        <v>2</v>
      </c>
      <c r="F41" s="14">
        <v>16</v>
      </c>
      <c r="G41" s="14">
        <f t="shared" ref="G41:G46" si="1">E41*F41</f>
        <v>32</v>
      </c>
    </row>
    <row r="42" spans="1:7" ht="28.5">
      <c r="A42" s="6">
        <v>3</v>
      </c>
      <c r="B42" s="9" t="s">
        <v>30</v>
      </c>
      <c r="C42" s="11" t="s">
        <v>31</v>
      </c>
      <c r="D42" s="6" t="s">
        <v>9</v>
      </c>
      <c r="E42" s="6">
        <v>6</v>
      </c>
      <c r="F42" s="14">
        <v>30.9</v>
      </c>
      <c r="G42" s="14">
        <f t="shared" si="1"/>
        <v>185.39999999999998</v>
      </c>
    </row>
    <row r="43" spans="1:7" ht="270.75">
      <c r="A43" s="6">
        <v>4</v>
      </c>
      <c r="B43" s="9" t="s">
        <v>94</v>
      </c>
      <c r="C43" s="6" t="s">
        <v>3</v>
      </c>
      <c r="D43" s="6" t="s">
        <v>9</v>
      </c>
      <c r="E43" s="12">
        <v>20</v>
      </c>
      <c r="F43" s="14">
        <v>3.28</v>
      </c>
      <c r="G43" s="14">
        <f t="shared" si="1"/>
        <v>65.599999999999994</v>
      </c>
    </row>
    <row r="44" spans="1:7">
      <c r="A44" s="6">
        <v>5</v>
      </c>
      <c r="B44" s="8" t="s">
        <v>95</v>
      </c>
      <c r="C44" s="6" t="s">
        <v>28</v>
      </c>
      <c r="D44" s="6" t="s">
        <v>9</v>
      </c>
      <c r="E44" s="6">
        <v>2</v>
      </c>
      <c r="F44" s="14">
        <v>11.96</v>
      </c>
      <c r="G44" s="14">
        <f t="shared" si="1"/>
        <v>23.92</v>
      </c>
    </row>
    <row r="45" spans="1:7" ht="99.75">
      <c r="A45" s="6">
        <v>6</v>
      </c>
      <c r="B45" s="8" t="s">
        <v>64</v>
      </c>
      <c r="C45" s="6" t="s">
        <v>3</v>
      </c>
      <c r="D45" s="6" t="s">
        <v>9</v>
      </c>
      <c r="E45" s="6">
        <v>1</v>
      </c>
      <c r="F45" s="14">
        <v>26.57</v>
      </c>
      <c r="G45" s="14">
        <f t="shared" si="1"/>
        <v>26.57</v>
      </c>
    </row>
    <row r="46" spans="1:7">
      <c r="A46" s="6">
        <v>7</v>
      </c>
      <c r="B46" s="8" t="s">
        <v>199</v>
      </c>
      <c r="C46" s="6" t="s">
        <v>28</v>
      </c>
      <c r="D46" s="6" t="s">
        <v>9</v>
      </c>
      <c r="E46" s="6">
        <v>1</v>
      </c>
      <c r="F46" s="14">
        <v>48.03</v>
      </c>
      <c r="G46" s="14">
        <f t="shared" si="1"/>
        <v>48.03</v>
      </c>
    </row>
    <row r="47" spans="1:7" ht="15">
      <c r="A47" s="47" t="s">
        <v>221</v>
      </c>
      <c r="B47" s="47"/>
      <c r="C47" s="47"/>
      <c r="D47" s="47"/>
      <c r="E47" s="47"/>
      <c r="F47" s="47"/>
      <c r="G47" s="15">
        <f>(SUM(G40:G46)*2)</f>
        <v>925.39999999999986</v>
      </c>
    </row>
    <row r="48" spans="1:7" ht="15">
      <c r="A48" s="47" t="s">
        <v>226</v>
      </c>
      <c r="B48" s="47"/>
      <c r="C48" s="47"/>
      <c r="D48" s="47"/>
      <c r="E48" s="47"/>
      <c r="F48" s="47"/>
      <c r="G48" s="15">
        <f>G47/12</f>
        <v>77.11666666666666</v>
      </c>
    </row>
    <row r="49" spans="1:7">
      <c r="A49" s="2"/>
      <c r="C49" s="2"/>
      <c r="D49" s="2"/>
      <c r="F49" s="2"/>
      <c r="G49" s="2"/>
    </row>
    <row r="50" spans="1:7" ht="15">
      <c r="A50" s="48" t="s">
        <v>156</v>
      </c>
      <c r="B50" s="48"/>
      <c r="C50" s="48"/>
      <c r="D50" s="48"/>
      <c r="E50" s="48"/>
      <c r="F50" s="48"/>
      <c r="G50" s="48"/>
    </row>
    <row r="51" spans="1:7" ht="30">
      <c r="A51" s="3" t="s">
        <v>1</v>
      </c>
      <c r="B51" s="4" t="s">
        <v>2</v>
      </c>
      <c r="C51" s="3" t="s">
        <v>3</v>
      </c>
      <c r="D51" s="3" t="s">
        <v>4</v>
      </c>
      <c r="E51" s="5" t="s">
        <v>5</v>
      </c>
      <c r="F51" s="13" t="s">
        <v>6</v>
      </c>
      <c r="G51" s="3" t="s">
        <v>7</v>
      </c>
    </row>
    <row r="52" spans="1:7" ht="210" customHeight="1">
      <c r="A52" s="6">
        <v>1</v>
      </c>
      <c r="B52" s="9" t="s">
        <v>157</v>
      </c>
      <c r="C52" s="6" t="s">
        <v>3</v>
      </c>
      <c r="D52" s="6" t="s">
        <v>9</v>
      </c>
      <c r="E52" s="6">
        <v>2</v>
      </c>
      <c r="F52" s="14">
        <v>75.28</v>
      </c>
      <c r="G52" s="14">
        <f>E52*F52</f>
        <v>150.56</v>
      </c>
    </row>
    <row r="53" spans="1:7" ht="51.75" customHeight="1">
      <c r="A53" s="6">
        <v>2</v>
      </c>
      <c r="B53" s="9" t="s">
        <v>39</v>
      </c>
      <c r="C53" s="6" t="s">
        <v>3</v>
      </c>
      <c r="D53" s="6" t="s">
        <v>9</v>
      </c>
      <c r="E53" s="12">
        <v>2</v>
      </c>
      <c r="F53" s="14">
        <v>40.26</v>
      </c>
      <c r="G53" s="14">
        <f t="shared" ref="G53:G55" si="2">E53*F53</f>
        <v>80.52</v>
      </c>
    </row>
    <row r="54" spans="1:7" ht="42.75">
      <c r="A54" s="6">
        <v>3</v>
      </c>
      <c r="B54" s="9" t="s">
        <v>67</v>
      </c>
      <c r="C54" s="6" t="s">
        <v>3</v>
      </c>
      <c r="D54" s="6" t="s">
        <v>9</v>
      </c>
      <c r="E54" s="12">
        <v>2</v>
      </c>
      <c r="F54" s="14">
        <v>50.58</v>
      </c>
      <c r="G54" s="14">
        <f t="shared" si="2"/>
        <v>101.16</v>
      </c>
    </row>
    <row r="55" spans="1:7" ht="57">
      <c r="A55" s="6">
        <v>4</v>
      </c>
      <c r="B55" s="9" t="s">
        <v>99</v>
      </c>
      <c r="C55" s="11" t="s">
        <v>28</v>
      </c>
      <c r="D55" s="6" t="s">
        <v>9</v>
      </c>
      <c r="E55" s="6">
        <v>6</v>
      </c>
      <c r="F55" s="14">
        <v>17.46</v>
      </c>
      <c r="G55" s="14">
        <f t="shared" si="2"/>
        <v>104.76</v>
      </c>
    </row>
    <row r="56" spans="1:7" ht="15">
      <c r="A56" s="47" t="s">
        <v>223</v>
      </c>
      <c r="B56" s="47"/>
      <c r="C56" s="47"/>
      <c r="D56" s="47"/>
      <c r="E56" s="47"/>
      <c r="F56" s="47"/>
      <c r="G56" s="15">
        <f>(SUM(G52:G55)*2)</f>
        <v>874</v>
      </c>
    </row>
    <row r="57" spans="1:7" ht="15">
      <c r="A57" s="49" t="s">
        <v>227</v>
      </c>
      <c r="B57" s="49"/>
      <c r="C57" s="49"/>
      <c r="D57" s="49"/>
      <c r="E57" s="49"/>
      <c r="F57" s="49"/>
      <c r="G57" s="32">
        <f>G56/12</f>
        <v>72.833333333333329</v>
      </c>
    </row>
  </sheetData>
  <mergeCells count="9">
    <mergeCell ref="A57:F57"/>
    <mergeCell ref="A56:F56"/>
    <mergeCell ref="A35:F35"/>
    <mergeCell ref="A47:F47"/>
    <mergeCell ref="A2:G2"/>
    <mergeCell ref="A38:G38"/>
    <mergeCell ref="A50:G50"/>
    <mergeCell ref="A36:F36"/>
    <mergeCell ref="A48:F48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3A3F4-1D58-477B-8835-43AC7A7AE5AF}">
  <sheetPr>
    <tabColor rgb="FF92D050"/>
  </sheetPr>
  <dimension ref="A2:G15"/>
  <sheetViews>
    <sheetView zoomScale="85" zoomScaleNormal="85" workbookViewId="0">
      <selection activeCell="E27" sqref="E27"/>
    </sheetView>
  </sheetViews>
  <sheetFormatPr defaultRowHeight="14.25"/>
  <cols>
    <col min="1" max="1" width="3.25" bestFit="1" customWidth="1"/>
    <col min="2" max="2" width="59.25" customWidth="1"/>
    <col min="4" max="4" width="11.875" bestFit="1" customWidth="1"/>
    <col min="5" max="5" width="11.25" customWidth="1"/>
    <col min="6" max="6" width="10.375" customWidth="1"/>
    <col min="7" max="7" width="9.25" bestFit="1" customWidth="1"/>
  </cols>
  <sheetData>
    <row r="2" spans="1:7" ht="15">
      <c r="A2" s="48" t="s">
        <v>166</v>
      </c>
      <c r="B2" s="48"/>
      <c r="C2" s="48"/>
      <c r="D2" s="48"/>
      <c r="E2" s="48"/>
      <c r="F2" s="48"/>
      <c r="G2" s="48"/>
    </row>
    <row r="3" spans="1:7" ht="30">
      <c r="A3" s="3" t="s">
        <v>1</v>
      </c>
      <c r="B3" s="4" t="s">
        <v>2</v>
      </c>
      <c r="C3" s="3" t="s">
        <v>3</v>
      </c>
      <c r="D3" s="3" t="s">
        <v>4</v>
      </c>
      <c r="E3" s="5" t="s">
        <v>5</v>
      </c>
      <c r="F3" s="5" t="s">
        <v>6</v>
      </c>
      <c r="G3" s="4" t="s">
        <v>7</v>
      </c>
    </row>
    <row r="4" spans="1:7" ht="28.5">
      <c r="A4" s="6">
        <v>1</v>
      </c>
      <c r="B4" s="8" t="s">
        <v>98</v>
      </c>
      <c r="C4" s="6" t="s">
        <v>3</v>
      </c>
      <c r="D4" s="6" t="s">
        <v>9</v>
      </c>
      <c r="E4" s="6">
        <v>2</v>
      </c>
      <c r="F4" s="14">
        <v>62.38</v>
      </c>
      <c r="G4" s="14">
        <f>E4*F4</f>
        <v>124.76</v>
      </c>
    </row>
    <row r="5" spans="1:7" ht="42.75">
      <c r="A5" s="6">
        <v>2</v>
      </c>
      <c r="B5" s="8" t="s">
        <v>39</v>
      </c>
      <c r="C5" s="6" t="s">
        <v>3</v>
      </c>
      <c r="D5" s="6" t="s">
        <v>9</v>
      </c>
      <c r="E5" s="12">
        <v>2</v>
      </c>
      <c r="F5" s="14">
        <v>40.26</v>
      </c>
      <c r="G5" s="14">
        <f t="shared" ref="G5:G7" si="0">E5*F5</f>
        <v>80.52</v>
      </c>
    </row>
    <row r="6" spans="1:7" ht="57">
      <c r="A6" s="6">
        <v>3</v>
      </c>
      <c r="B6" s="9" t="s">
        <v>40</v>
      </c>
      <c r="C6" s="11" t="s">
        <v>28</v>
      </c>
      <c r="D6" s="6" t="s">
        <v>9</v>
      </c>
      <c r="E6" s="6">
        <v>6</v>
      </c>
      <c r="F6" s="14">
        <v>17.46</v>
      </c>
      <c r="G6" s="14">
        <f t="shared" si="0"/>
        <v>104.76</v>
      </c>
    </row>
    <row r="7" spans="1:7" ht="28.5">
      <c r="A7" s="6">
        <v>4</v>
      </c>
      <c r="B7" s="8" t="s">
        <v>178</v>
      </c>
      <c r="C7" s="6" t="s">
        <v>28</v>
      </c>
      <c r="D7" s="6" t="s">
        <v>9</v>
      </c>
      <c r="E7" s="6">
        <v>1</v>
      </c>
      <c r="F7" s="14">
        <v>81.59</v>
      </c>
      <c r="G7" s="14">
        <f t="shared" si="0"/>
        <v>81.59</v>
      </c>
    </row>
    <row r="8" spans="1:7" ht="15">
      <c r="A8" s="47" t="s">
        <v>223</v>
      </c>
      <c r="B8" s="47"/>
      <c r="C8" s="47"/>
      <c r="D8" s="47"/>
      <c r="E8" s="47"/>
      <c r="F8" s="47"/>
      <c r="G8" s="15">
        <f>SUM(G4:G7)*2</f>
        <v>783.26</v>
      </c>
    </row>
    <row r="9" spans="1:7" ht="15">
      <c r="A9" s="47" t="s">
        <v>227</v>
      </c>
      <c r="B9" s="47"/>
      <c r="C9" s="47"/>
      <c r="D9" s="47"/>
      <c r="E9" s="47"/>
      <c r="F9" s="47"/>
      <c r="G9" s="15">
        <f>G8/12</f>
        <v>65.271666666666661</v>
      </c>
    </row>
    <row r="11" spans="1:7" ht="15">
      <c r="A11" s="48" t="s">
        <v>167</v>
      </c>
      <c r="B11" s="48"/>
      <c r="C11" s="48"/>
      <c r="D11" s="48"/>
      <c r="E11" s="48"/>
      <c r="F11" s="48"/>
      <c r="G11" s="48"/>
    </row>
    <row r="12" spans="1:7" ht="30">
      <c r="A12" s="3" t="s">
        <v>1</v>
      </c>
      <c r="B12" s="4" t="s">
        <v>2</v>
      </c>
      <c r="C12" s="3" t="s">
        <v>3</v>
      </c>
      <c r="D12" s="3" t="s">
        <v>4</v>
      </c>
      <c r="E12" s="5" t="s">
        <v>5</v>
      </c>
      <c r="F12" s="5" t="s">
        <v>6</v>
      </c>
      <c r="G12" s="4" t="s">
        <v>7</v>
      </c>
    </row>
    <row r="13" spans="1:7" ht="128.25">
      <c r="A13" s="6">
        <v>1</v>
      </c>
      <c r="B13" s="9" t="s">
        <v>61</v>
      </c>
      <c r="C13" s="6" t="s">
        <v>62</v>
      </c>
      <c r="D13" s="6" t="s">
        <v>9</v>
      </c>
      <c r="E13" s="6">
        <v>1</v>
      </c>
      <c r="F13" s="14">
        <v>13.23</v>
      </c>
      <c r="G13" s="14">
        <f>E13*F13</f>
        <v>13.23</v>
      </c>
    </row>
    <row r="14" spans="1:7" ht="15">
      <c r="A14" s="47" t="s">
        <v>221</v>
      </c>
      <c r="B14" s="47"/>
      <c r="C14" s="47"/>
      <c r="D14" s="47"/>
      <c r="E14" s="47"/>
      <c r="F14" s="47"/>
      <c r="G14" s="18">
        <f>G13*2</f>
        <v>26.46</v>
      </c>
    </row>
    <row r="15" spans="1:7" ht="15">
      <c r="A15" s="49" t="s">
        <v>226</v>
      </c>
      <c r="B15" s="49"/>
      <c r="C15" s="49"/>
      <c r="D15" s="49"/>
      <c r="E15" s="49"/>
      <c r="F15" s="49"/>
      <c r="G15" s="32">
        <f>G14/12</f>
        <v>2.2050000000000001</v>
      </c>
    </row>
  </sheetData>
  <mergeCells count="6">
    <mergeCell ref="A15:F15"/>
    <mergeCell ref="A2:G2"/>
    <mergeCell ref="A11:G11"/>
    <mergeCell ref="A14:F14"/>
    <mergeCell ref="A8:F8"/>
    <mergeCell ref="A9:F9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338B7-1053-4438-A4BE-EB67423CE25F}">
  <sheetPr>
    <tabColor rgb="FF92D050"/>
  </sheetPr>
  <dimension ref="A2:I44"/>
  <sheetViews>
    <sheetView topLeftCell="A25" workbookViewId="0">
      <selection activeCell="G21" sqref="G21"/>
    </sheetView>
  </sheetViews>
  <sheetFormatPr defaultRowHeight="14.25"/>
  <cols>
    <col min="1" max="1" width="3.25" bestFit="1" customWidth="1"/>
    <col min="2" max="2" width="56" customWidth="1"/>
    <col min="3" max="3" width="10.75" bestFit="1" customWidth="1"/>
    <col min="4" max="4" width="11.875" bestFit="1" customWidth="1"/>
    <col min="5" max="5" width="9.875" customWidth="1"/>
    <col min="6" max="6" width="10" customWidth="1"/>
    <col min="7" max="7" width="10.75" bestFit="1" customWidth="1"/>
    <col min="9" max="9" width="16.25" style="1" bestFit="1" customWidth="1"/>
  </cols>
  <sheetData>
    <row r="2" spans="1:9" ht="15">
      <c r="A2" s="48" t="s">
        <v>42</v>
      </c>
      <c r="B2" s="48"/>
      <c r="C2" s="48"/>
      <c r="D2" s="48"/>
      <c r="E2" s="48"/>
      <c r="F2" s="48"/>
      <c r="G2" s="48"/>
    </row>
    <row r="3" spans="1:9" ht="30">
      <c r="A3" s="3" t="s">
        <v>1</v>
      </c>
      <c r="B3" s="4" t="s">
        <v>2</v>
      </c>
      <c r="C3" s="3" t="s">
        <v>3</v>
      </c>
      <c r="D3" s="3" t="s">
        <v>4</v>
      </c>
      <c r="E3" s="5" t="s">
        <v>5</v>
      </c>
      <c r="F3" s="5" t="s">
        <v>6</v>
      </c>
      <c r="G3" s="4" t="s">
        <v>7</v>
      </c>
    </row>
    <row r="4" spans="1:9" ht="28.5">
      <c r="A4" s="6">
        <v>1</v>
      </c>
      <c r="B4" s="8" t="s">
        <v>43</v>
      </c>
      <c r="C4" s="6" t="s">
        <v>3</v>
      </c>
      <c r="D4" s="6" t="s">
        <v>9</v>
      </c>
      <c r="E4" s="6">
        <v>1</v>
      </c>
      <c r="F4" s="14">
        <v>42.66</v>
      </c>
      <c r="G4" s="14">
        <f>E4*F4</f>
        <v>42.66</v>
      </c>
    </row>
    <row r="5" spans="1:9" ht="28.5">
      <c r="A5" s="6">
        <v>2</v>
      </c>
      <c r="B5" s="8" t="s">
        <v>44</v>
      </c>
      <c r="C5" s="6" t="s">
        <v>45</v>
      </c>
      <c r="D5" s="6" t="s">
        <v>9</v>
      </c>
      <c r="E5" s="6">
        <v>2</v>
      </c>
      <c r="F5" s="14">
        <v>281.83999999999997</v>
      </c>
      <c r="G5" s="14">
        <f t="shared" ref="G5:G20" si="0">E5*F5</f>
        <v>563.67999999999995</v>
      </c>
    </row>
    <row r="6" spans="1:9">
      <c r="A6" s="6">
        <v>3</v>
      </c>
      <c r="B6" s="7" t="s">
        <v>46</v>
      </c>
      <c r="C6" s="6" t="s">
        <v>3</v>
      </c>
      <c r="D6" s="6" t="s">
        <v>9</v>
      </c>
      <c r="E6" s="6">
        <v>1</v>
      </c>
      <c r="F6" s="14">
        <v>20.399999999999999</v>
      </c>
      <c r="G6" s="14">
        <f t="shared" si="0"/>
        <v>20.399999999999999</v>
      </c>
    </row>
    <row r="7" spans="1:9" ht="28.5">
      <c r="A7" s="6">
        <v>4</v>
      </c>
      <c r="B7" s="8" t="s">
        <v>49</v>
      </c>
      <c r="C7" s="6" t="s">
        <v>48</v>
      </c>
      <c r="D7" s="6" t="s">
        <v>9</v>
      </c>
      <c r="E7" s="12">
        <v>1</v>
      </c>
      <c r="F7" s="14">
        <v>165.36</v>
      </c>
      <c r="G7" s="14">
        <f t="shared" si="0"/>
        <v>165.36</v>
      </c>
    </row>
    <row r="8" spans="1:9">
      <c r="A8" s="6">
        <v>5</v>
      </c>
      <c r="B8" s="9" t="s">
        <v>50</v>
      </c>
      <c r="C8" s="6" t="s">
        <v>3</v>
      </c>
      <c r="D8" s="6" t="s">
        <v>9</v>
      </c>
      <c r="E8" s="6">
        <v>1</v>
      </c>
      <c r="F8" s="14">
        <v>11.26</v>
      </c>
      <c r="G8" s="14">
        <f t="shared" si="0"/>
        <v>11.26</v>
      </c>
    </row>
    <row r="9" spans="1:9">
      <c r="A9" s="6">
        <v>6</v>
      </c>
      <c r="B9" s="8" t="s">
        <v>51</v>
      </c>
      <c r="C9" s="6" t="s">
        <v>3</v>
      </c>
      <c r="D9" s="6" t="s">
        <v>9</v>
      </c>
      <c r="E9" s="6">
        <v>1</v>
      </c>
      <c r="F9" s="14">
        <v>55.56</v>
      </c>
      <c r="G9" s="14">
        <f t="shared" si="0"/>
        <v>55.56</v>
      </c>
    </row>
    <row r="10" spans="1:9" ht="28.5">
      <c r="A10" s="6">
        <v>7</v>
      </c>
      <c r="B10" s="8" t="s">
        <v>52</v>
      </c>
      <c r="C10" s="6" t="s">
        <v>3</v>
      </c>
      <c r="D10" s="6" t="s">
        <v>9</v>
      </c>
      <c r="E10" s="6">
        <v>1</v>
      </c>
      <c r="F10" s="14">
        <v>71.81</v>
      </c>
      <c r="G10" s="14">
        <f t="shared" si="0"/>
        <v>71.81</v>
      </c>
    </row>
    <row r="11" spans="1:9">
      <c r="A11" s="6">
        <v>8</v>
      </c>
      <c r="B11" s="7" t="s">
        <v>53</v>
      </c>
      <c r="C11" s="6" t="s">
        <v>3</v>
      </c>
      <c r="D11" s="6" t="s">
        <v>9</v>
      </c>
      <c r="E11" s="6">
        <v>1</v>
      </c>
      <c r="F11" s="14">
        <v>58.63</v>
      </c>
      <c r="G11" s="14">
        <f t="shared" si="0"/>
        <v>58.63</v>
      </c>
    </row>
    <row r="12" spans="1:9" ht="28.5">
      <c r="A12" s="6">
        <v>9</v>
      </c>
      <c r="B12" s="9" t="s">
        <v>54</v>
      </c>
      <c r="C12" s="6" t="s">
        <v>3</v>
      </c>
      <c r="D12" s="6" t="s">
        <v>9</v>
      </c>
      <c r="E12" s="6">
        <v>1</v>
      </c>
      <c r="F12" s="14">
        <v>46.67</v>
      </c>
      <c r="G12" s="14">
        <f t="shared" si="0"/>
        <v>46.67</v>
      </c>
      <c r="I12" s="33"/>
    </row>
    <row r="13" spans="1:9" s="21" customFormat="1">
      <c r="A13" s="12">
        <v>10</v>
      </c>
      <c r="B13" s="29" t="s">
        <v>203</v>
      </c>
      <c r="C13" s="12" t="s">
        <v>3</v>
      </c>
      <c r="D13" s="12" t="s">
        <v>9</v>
      </c>
      <c r="E13" s="12">
        <v>1</v>
      </c>
      <c r="F13" s="20">
        <v>18.309999999999999</v>
      </c>
      <c r="G13" s="20">
        <f t="shared" si="0"/>
        <v>18.309999999999999</v>
      </c>
      <c r="I13" s="34"/>
    </row>
    <row r="14" spans="1:9" s="21" customFormat="1">
      <c r="A14" s="12">
        <v>11</v>
      </c>
      <c r="B14" s="29" t="s">
        <v>56</v>
      </c>
      <c r="C14" s="12" t="s">
        <v>3</v>
      </c>
      <c r="D14" s="12" t="s">
        <v>19</v>
      </c>
      <c r="E14" s="12">
        <v>1</v>
      </c>
      <c r="F14" s="20">
        <v>72.22</v>
      </c>
      <c r="G14" s="20">
        <f t="shared" ref="G14:G19" si="1">E14*F14</f>
        <v>72.22</v>
      </c>
      <c r="I14" s="34"/>
    </row>
    <row r="15" spans="1:9" s="21" customFormat="1">
      <c r="A15" s="12">
        <v>12</v>
      </c>
      <c r="B15" s="29" t="s">
        <v>204</v>
      </c>
      <c r="C15" s="12" t="s">
        <v>3</v>
      </c>
      <c r="D15" s="12" t="s">
        <v>19</v>
      </c>
      <c r="E15" s="12">
        <v>1</v>
      </c>
      <c r="F15" s="20">
        <v>39.89</v>
      </c>
      <c r="G15" s="20">
        <f t="shared" si="1"/>
        <v>39.89</v>
      </c>
      <c r="I15" s="34"/>
    </row>
    <row r="16" spans="1:9" s="21" customFormat="1">
      <c r="A16" s="12">
        <v>13</v>
      </c>
      <c r="B16" s="29" t="s">
        <v>55</v>
      </c>
      <c r="C16" s="12" t="s">
        <v>3</v>
      </c>
      <c r="D16" s="12" t="s">
        <v>19</v>
      </c>
      <c r="E16" s="12">
        <v>1</v>
      </c>
      <c r="F16" s="20">
        <v>47.25</v>
      </c>
      <c r="G16" s="20">
        <f t="shared" si="1"/>
        <v>47.25</v>
      </c>
      <c r="I16" s="35"/>
    </row>
    <row r="17" spans="1:9" s="21" customFormat="1" ht="28.5">
      <c r="A17" s="12">
        <v>14</v>
      </c>
      <c r="B17" s="19" t="s">
        <v>47</v>
      </c>
      <c r="C17" s="12" t="s">
        <v>48</v>
      </c>
      <c r="D17" s="12" t="s">
        <v>19</v>
      </c>
      <c r="E17" s="12">
        <v>3</v>
      </c>
      <c r="F17" s="20">
        <v>132.43</v>
      </c>
      <c r="G17" s="20">
        <f t="shared" si="1"/>
        <v>397.29</v>
      </c>
      <c r="I17" s="35"/>
    </row>
    <row r="18" spans="1:9" s="21" customFormat="1">
      <c r="A18" s="12">
        <v>15</v>
      </c>
      <c r="B18" s="29" t="s">
        <v>205</v>
      </c>
      <c r="C18" s="12" t="s">
        <v>3</v>
      </c>
      <c r="D18" s="12" t="s">
        <v>19</v>
      </c>
      <c r="E18" s="12">
        <v>1</v>
      </c>
      <c r="F18" s="20">
        <v>99.23</v>
      </c>
      <c r="G18" s="20">
        <f t="shared" si="1"/>
        <v>99.23</v>
      </c>
      <c r="I18" s="35"/>
    </row>
    <row r="19" spans="1:9" s="21" customFormat="1">
      <c r="A19" s="12">
        <v>16</v>
      </c>
      <c r="B19" s="29" t="s">
        <v>212</v>
      </c>
      <c r="C19" s="12" t="s">
        <v>3</v>
      </c>
      <c r="D19" s="12" t="s">
        <v>19</v>
      </c>
      <c r="E19" s="12">
        <v>1</v>
      </c>
      <c r="F19" s="20">
        <v>308.88</v>
      </c>
      <c r="G19" s="20">
        <f t="shared" si="1"/>
        <v>308.88</v>
      </c>
      <c r="I19" s="35"/>
    </row>
    <row r="20" spans="1:9" ht="42.75">
      <c r="A20" s="6">
        <v>17</v>
      </c>
      <c r="B20" s="8" t="s">
        <v>202</v>
      </c>
      <c r="C20" s="6" t="s">
        <v>3</v>
      </c>
      <c r="D20" s="6" t="s">
        <v>19</v>
      </c>
      <c r="E20" s="6">
        <v>1</v>
      </c>
      <c r="F20" s="14">
        <v>77.63</v>
      </c>
      <c r="G20" s="14">
        <f t="shared" si="0"/>
        <v>77.63</v>
      </c>
    </row>
    <row r="21" spans="1:9" ht="15">
      <c r="A21" s="47" t="s">
        <v>26</v>
      </c>
      <c r="B21" s="47"/>
      <c r="C21" s="47"/>
      <c r="D21" s="47"/>
      <c r="E21" s="47"/>
      <c r="F21" s="47"/>
      <c r="G21" s="15">
        <f>(SUM(G4:G13)*2+(SUM(G14:G20)))</f>
        <v>3151.0699999999997</v>
      </c>
    </row>
    <row r="22" spans="1:9" ht="15">
      <c r="A22" s="47" t="s">
        <v>216</v>
      </c>
      <c r="B22" s="47"/>
      <c r="C22" s="47"/>
      <c r="D22" s="47"/>
      <c r="E22" s="47"/>
      <c r="F22" s="47"/>
      <c r="G22" s="15">
        <f>G21/12</f>
        <v>262.58916666666664</v>
      </c>
    </row>
    <row r="23" spans="1:9">
      <c r="A23" s="2"/>
      <c r="C23" s="2"/>
      <c r="D23" s="2"/>
    </row>
    <row r="24" spans="1:9" ht="15">
      <c r="A24" s="48" t="s">
        <v>57</v>
      </c>
      <c r="B24" s="48"/>
      <c r="C24" s="48"/>
      <c r="D24" s="48"/>
      <c r="E24" s="48"/>
      <c r="F24" s="48"/>
      <c r="G24" s="48"/>
    </row>
    <row r="25" spans="1:9" ht="30">
      <c r="A25" s="3" t="s">
        <v>1</v>
      </c>
      <c r="B25" s="4" t="s">
        <v>2</v>
      </c>
      <c r="C25" s="3" t="s">
        <v>3</v>
      </c>
      <c r="D25" s="3" t="s">
        <v>4</v>
      </c>
      <c r="E25" s="5" t="s">
        <v>5</v>
      </c>
      <c r="F25" s="5" t="s">
        <v>6</v>
      </c>
      <c r="G25" s="4" t="s">
        <v>7</v>
      </c>
    </row>
    <row r="26" spans="1:9" ht="48.75" customHeight="1">
      <c r="A26" s="6">
        <v>1</v>
      </c>
      <c r="B26" s="8" t="s">
        <v>58</v>
      </c>
      <c r="C26" s="6" t="s">
        <v>28</v>
      </c>
      <c r="D26" s="6" t="s">
        <v>9</v>
      </c>
      <c r="E26" s="6">
        <v>1</v>
      </c>
      <c r="F26" s="14">
        <v>81.180000000000007</v>
      </c>
      <c r="G26" s="14">
        <f>E26*F26</f>
        <v>81.180000000000007</v>
      </c>
    </row>
    <row r="27" spans="1:9" ht="42.75">
      <c r="A27" s="6">
        <v>2</v>
      </c>
      <c r="B27" s="8" t="s">
        <v>59</v>
      </c>
      <c r="C27" s="6" t="s">
        <v>3</v>
      </c>
      <c r="D27" s="6" t="s">
        <v>9</v>
      </c>
      <c r="E27" s="12">
        <v>2</v>
      </c>
      <c r="F27" s="14">
        <v>16</v>
      </c>
      <c r="G27" s="14">
        <f t="shared" ref="G27:G33" si="2">E27*F27</f>
        <v>32</v>
      </c>
    </row>
    <row r="28" spans="1:9" ht="28.5">
      <c r="A28" s="6">
        <v>3</v>
      </c>
      <c r="B28" s="10" t="s">
        <v>30</v>
      </c>
      <c r="C28" s="11" t="s">
        <v>31</v>
      </c>
      <c r="D28" s="6" t="s">
        <v>9</v>
      </c>
      <c r="E28" s="6">
        <v>6</v>
      </c>
      <c r="F28" s="14">
        <v>30.9</v>
      </c>
      <c r="G28" s="14">
        <f t="shared" si="2"/>
        <v>185.39999999999998</v>
      </c>
    </row>
    <row r="29" spans="1:9" s="21" customFormat="1" ht="71.25">
      <c r="A29" s="12">
        <v>4</v>
      </c>
      <c r="B29" s="19" t="s">
        <v>60</v>
      </c>
      <c r="C29" s="12" t="s">
        <v>3</v>
      </c>
      <c r="D29" s="12" t="s">
        <v>9</v>
      </c>
      <c r="E29" s="12">
        <v>3</v>
      </c>
      <c r="F29" s="20">
        <v>16.43</v>
      </c>
      <c r="G29" s="20">
        <f t="shared" si="2"/>
        <v>49.29</v>
      </c>
      <c r="I29" s="22"/>
    </row>
    <row r="30" spans="1:9" ht="228">
      <c r="A30" s="6">
        <v>5</v>
      </c>
      <c r="B30" s="9" t="s">
        <v>94</v>
      </c>
      <c r="C30" s="6" t="s">
        <v>3</v>
      </c>
      <c r="D30" s="6" t="s">
        <v>9</v>
      </c>
      <c r="E30" s="6">
        <v>50</v>
      </c>
      <c r="F30" s="14">
        <v>3.28</v>
      </c>
      <c r="G30" s="14">
        <f t="shared" si="2"/>
        <v>164</v>
      </c>
    </row>
    <row r="31" spans="1:9" ht="42.75">
      <c r="A31" s="6">
        <v>6</v>
      </c>
      <c r="B31" s="9" t="s">
        <v>175</v>
      </c>
      <c r="C31" s="6" t="s">
        <v>3</v>
      </c>
      <c r="D31" s="6" t="s">
        <v>9</v>
      </c>
      <c r="E31" s="6">
        <v>1</v>
      </c>
      <c r="F31" s="14">
        <v>38.909999999999997</v>
      </c>
      <c r="G31" s="14">
        <f t="shared" si="2"/>
        <v>38.909999999999997</v>
      </c>
    </row>
    <row r="32" spans="1:9" s="21" customFormat="1" ht="15">
      <c r="A32" s="12">
        <v>7</v>
      </c>
      <c r="B32" s="19" t="s">
        <v>63</v>
      </c>
      <c r="C32" s="12" t="s">
        <v>3</v>
      </c>
      <c r="D32" s="12" t="s">
        <v>9</v>
      </c>
      <c r="E32" s="12">
        <v>2</v>
      </c>
      <c r="F32" s="20">
        <v>3.29</v>
      </c>
      <c r="G32" s="20">
        <f t="shared" si="2"/>
        <v>6.58</v>
      </c>
      <c r="I32" s="22"/>
    </row>
    <row r="33" spans="1:7" ht="85.5">
      <c r="A33" s="6">
        <v>8</v>
      </c>
      <c r="B33" s="8" t="s">
        <v>64</v>
      </c>
      <c r="C33" s="6" t="s">
        <v>3</v>
      </c>
      <c r="D33" s="6" t="s">
        <v>9</v>
      </c>
      <c r="E33" s="6">
        <v>1</v>
      </c>
      <c r="F33" s="14">
        <v>26.57</v>
      </c>
      <c r="G33" s="14">
        <f t="shared" si="2"/>
        <v>26.57</v>
      </c>
    </row>
    <row r="34" spans="1:7" ht="15">
      <c r="A34" s="47" t="s">
        <v>36</v>
      </c>
      <c r="B34" s="47"/>
      <c r="C34" s="47"/>
      <c r="D34" s="47"/>
      <c r="E34" s="47"/>
      <c r="F34" s="47"/>
      <c r="G34" s="16">
        <f>(SUM(G26:G33))*2</f>
        <v>1167.8600000000001</v>
      </c>
    </row>
    <row r="35" spans="1:7" ht="15">
      <c r="A35" s="47" t="s">
        <v>217</v>
      </c>
      <c r="B35" s="47"/>
      <c r="C35" s="47"/>
      <c r="D35" s="47"/>
      <c r="E35" s="47"/>
      <c r="F35" s="47"/>
      <c r="G35" s="16">
        <f>G34/12</f>
        <v>97.321666666666673</v>
      </c>
    </row>
    <row r="36" spans="1:7">
      <c r="A36" s="2"/>
      <c r="C36" s="2"/>
      <c r="D36" s="2"/>
    </row>
    <row r="37" spans="1:7" ht="15">
      <c r="A37" s="48" t="s">
        <v>65</v>
      </c>
      <c r="B37" s="48"/>
      <c r="C37" s="48"/>
      <c r="D37" s="48"/>
      <c r="E37" s="48"/>
      <c r="F37" s="48"/>
      <c r="G37" s="48"/>
    </row>
    <row r="38" spans="1:7" ht="30">
      <c r="A38" s="3" t="s">
        <v>1</v>
      </c>
      <c r="B38" s="4" t="s">
        <v>2</v>
      </c>
      <c r="C38" s="3" t="s">
        <v>3</v>
      </c>
      <c r="D38" s="3" t="s">
        <v>4</v>
      </c>
      <c r="E38" s="5" t="s">
        <v>5</v>
      </c>
      <c r="F38" s="5" t="s">
        <v>6</v>
      </c>
      <c r="G38" s="4" t="s">
        <v>7</v>
      </c>
    </row>
    <row r="39" spans="1:7" ht="185.25">
      <c r="A39" s="6">
        <v>1</v>
      </c>
      <c r="B39" s="8" t="s">
        <v>170</v>
      </c>
      <c r="C39" s="6" t="s">
        <v>3</v>
      </c>
      <c r="D39" s="6" t="s">
        <v>9</v>
      </c>
      <c r="E39" s="6">
        <v>2</v>
      </c>
      <c r="F39" s="14">
        <v>75.28</v>
      </c>
      <c r="G39" s="14">
        <f>E39*F39</f>
        <v>150.56</v>
      </c>
    </row>
    <row r="40" spans="1:7" ht="42.75">
      <c r="A40" s="6">
        <v>2</v>
      </c>
      <c r="B40" s="8" t="s">
        <v>66</v>
      </c>
      <c r="C40" s="6" t="s">
        <v>3</v>
      </c>
      <c r="D40" s="6" t="s">
        <v>9</v>
      </c>
      <c r="E40" s="12">
        <v>2</v>
      </c>
      <c r="F40" s="14">
        <v>40.26</v>
      </c>
      <c r="G40" s="14">
        <f t="shared" ref="G40:G42" si="3">E40*F40</f>
        <v>80.52</v>
      </c>
    </row>
    <row r="41" spans="1:7" ht="42.75">
      <c r="A41" s="6">
        <v>3</v>
      </c>
      <c r="B41" s="8" t="s">
        <v>67</v>
      </c>
      <c r="C41" s="6" t="s">
        <v>3</v>
      </c>
      <c r="D41" s="6" t="s">
        <v>9</v>
      </c>
      <c r="E41" s="12">
        <v>2</v>
      </c>
      <c r="F41" s="14">
        <v>50.58</v>
      </c>
      <c r="G41" s="14">
        <f t="shared" si="3"/>
        <v>101.16</v>
      </c>
    </row>
    <row r="42" spans="1:7" ht="57">
      <c r="A42" s="6">
        <v>4</v>
      </c>
      <c r="B42" s="9" t="s">
        <v>40</v>
      </c>
      <c r="C42" s="11" t="s">
        <v>28</v>
      </c>
      <c r="D42" s="6" t="s">
        <v>9</v>
      </c>
      <c r="E42" s="6">
        <v>6</v>
      </c>
      <c r="F42" s="14">
        <v>17.46</v>
      </c>
      <c r="G42" s="14">
        <f t="shared" si="3"/>
        <v>104.76</v>
      </c>
    </row>
    <row r="43" spans="1:7" ht="15">
      <c r="A43" s="47" t="s">
        <v>41</v>
      </c>
      <c r="B43" s="47"/>
      <c r="C43" s="47"/>
      <c r="D43" s="47"/>
      <c r="E43" s="47"/>
      <c r="F43" s="47"/>
      <c r="G43" s="16">
        <f>(SUM(G39:G42)*2)</f>
        <v>874</v>
      </c>
    </row>
    <row r="44" spans="1:7" ht="15">
      <c r="A44" s="49" t="s">
        <v>218</v>
      </c>
      <c r="B44" s="49"/>
      <c r="C44" s="49"/>
      <c r="D44" s="49"/>
      <c r="E44" s="49"/>
      <c r="F44" s="49"/>
      <c r="G44" s="32">
        <f>G43/12</f>
        <v>72.833333333333329</v>
      </c>
    </row>
  </sheetData>
  <mergeCells count="9">
    <mergeCell ref="A44:F44"/>
    <mergeCell ref="A2:G2"/>
    <mergeCell ref="A24:G24"/>
    <mergeCell ref="A37:G37"/>
    <mergeCell ref="A43:F43"/>
    <mergeCell ref="A34:F34"/>
    <mergeCell ref="A21:F21"/>
    <mergeCell ref="A22:F22"/>
    <mergeCell ref="A35:F35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67667-524F-46D3-B115-D0BCBDBADAC1}">
  <sheetPr>
    <tabColor rgb="FF92D050"/>
  </sheetPr>
  <dimension ref="A2:H59"/>
  <sheetViews>
    <sheetView topLeftCell="A16" zoomScale="85" zoomScaleNormal="85" workbookViewId="0">
      <selection activeCell="E16" sqref="E16"/>
    </sheetView>
  </sheetViews>
  <sheetFormatPr defaultRowHeight="14.25"/>
  <cols>
    <col min="1" max="1" width="3.25" style="2" bestFit="1" customWidth="1"/>
    <col min="2" max="2" width="57.375" bestFit="1" customWidth="1"/>
    <col min="3" max="3" width="9.125" style="2"/>
    <col min="4" max="4" width="11.875" style="2" bestFit="1" customWidth="1"/>
    <col min="5" max="5" width="9.75" customWidth="1"/>
    <col min="6" max="6" width="13.625" style="1" customWidth="1"/>
    <col min="7" max="7" width="12.875" style="1" customWidth="1"/>
    <col min="8" max="8" width="23" bestFit="1" customWidth="1"/>
  </cols>
  <sheetData>
    <row r="2" spans="1:8" ht="15">
      <c r="A2" s="48" t="s">
        <v>0</v>
      </c>
      <c r="B2" s="48"/>
      <c r="C2" s="48"/>
      <c r="D2" s="48"/>
      <c r="E2" s="48"/>
      <c r="F2" s="48"/>
      <c r="G2" s="48"/>
    </row>
    <row r="3" spans="1:8" ht="30">
      <c r="A3" s="3" t="s">
        <v>1</v>
      </c>
      <c r="B3" s="4" t="s">
        <v>2</v>
      </c>
      <c r="C3" s="3" t="s">
        <v>3</v>
      </c>
      <c r="D3" s="3" t="s">
        <v>4</v>
      </c>
      <c r="E3" s="5" t="s">
        <v>5</v>
      </c>
      <c r="F3" s="5" t="s">
        <v>6</v>
      </c>
      <c r="G3" s="4" t="s">
        <v>7</v>
      </c>
    </row>
    <row r="4" spans="1:8">
      <c r="A4" s="6">
        <v>1</v>
      </c>
      <c r="B4" s="7" t="s">
        <v>8</v>
      </c>
      <c r="C4" s="6" t="s">
        <v>3</v>
      </c>
      <c r="D4" s="6" t="s">
        <v>9</v>
      </c>
      <c r="E4" s="6">
        <v>1</v>
      </c>
      <c r="F4" s="24">
        <v>40.19</v>
      </c>
      <c r="G4" s="14">
        <f t="shared" ref="G4:G22" si="0">E4*F4</f>
        <v>40.19</v>
      </c>
    </row>
    <row r="5" spans="1:8">
      <c r="A5" s="6">
        <v>2</v>
      </c>
      <c r="B5" s="7" t="s">
        <v>10</v>
      </c>
      <c r="C5" s="6" t="s">
        <v>3</v>
      </c>
      <c r="D5" s="6" t="s">
        <v>9</v>
      </c>
      <c r="E5" s="6">
        <v>1</v>
      </c>
      <c r="F5" s="25">
        <v>40.18</v>
      </c>
      <c r="G5" s="14">
        <f t="shared" si="0"/>
        <v>40.18</v>
      </c>
    </row>
    <row r="6" spans="1:8">
      <c r="A6" s="12">
        <v>3</v>
      </c>
      <c r="B6" s="29" t="s">
        <v>13</v>
      </c>
      <c r="C6" s="12" t="s">
        <v>3</v>
      </c>
      <c r="D6" s="12" t="s">
        <v>9</v>
      </c>
      <c r="E6" s="12">
        <v>1</v>
      </c>
      <c r="F6" s="30">
        <v>19.38</v>
      </c>
      <c r="G6" s="20">
        <f t="shared" si="0"/>
        <v>19.38</v>
      </c>
    </row>
    <row r="7" spans="1:8" s="21" customFormat="1">
      <c r="A7" s="12">
        <v>4</v>
      </c>
      <c r="B7" s="31" t="s">
        <v>172</v>
      </c>
      <c r="C7" s="12" t="s">
        <v>3</v>
      </c>
      <c r="D7" s="12" t="s">
        <v>9</v>
      </c>
      <c r="E7" s="12">
        <v>1</v>
      </c>
      <c r="F7" s="30">
        <v>19.34</v>
      </c>
      <c r="G7" s="20">
        <f t="shared" si="0"/>
        <v>19.34</v>
      </c>
    </row>
    <row r="8" spans="1:8" ht="28.5">
      <c r="A8" s="6">
        <v>5</v>
      </c>
      <c r="B8" s="8" t="s">
        <v>14</v>
      </c>
      <c r="C8" s="6" t="s">
        <v>3</v>
      </c>
      <c r="D8" s="6" t="s">
        <v>9</v>
      </c>
      <c r="E8" s="6">
        <v>1</v>
      </c>
      <c r="F8" s="25">
        <v>40.06</v>
      </c>
      <c r="G8" s="14">
        <f t="shared" si="0"/>
        <v>40.06</v>
      </c>
    </row>
    <row r="9" spans="1:8">
      <c r="A9" s="6">
        <v>6</v>
      </c>
      <c r="B9" s="7" t="s">
        <v>15</v>
      </c>
      <c r="C9" s="6" t="s">
        <v>3</v>
      </c>
      <c r="D9" s="6" t="s">
        <v>9</v>
      </c>
      <c r="E9" s="6">
        <v>1</v>
      </c>
      <c r="F9" s="25">
        <v>46.06</v>
      </c>
      <c r="G9" s="14">
        <f t="shared" si="0"/>
        <v>46.06</v>
      </c>
    </row>
    <row r="10" spans="1:8">
      <c r="A10" s="12">
        <v>7</v>
      </c>
      <c r="B10" s="29" t="s">
        <v>17</v>
      </c>
      <c r="C10" s="12" t="s">
        <v>3</v>
      </c>
      <c r="D10" s="12" t="s">
        <v>9</v>
      </c>
      <c r="E10" s="12">
        <v>1</v>
      </c>
      <c r="F10" s="30">
        <v>70.209999999999994</v>
      </c>
      <c r="G10" s="20">
        <f t="shared" si="0"/>
        <v>70.209999999999994</v>
      </c>
      <c r="H10" s="21"/>
    </row>
    <row r="11" spans="1:8">
      <c r="A11" s="12">
        <v>8</v>
      </c>
      <c r="B11" s="7" t="s">
        <v>11</v>
      </c>
      <c r="C11" s="6" t="s">
        <v>3</v>
      </c>
      <c r="D11" s="6" t="s">
        <v>19</v>
      </c>
      <c r="E11" s="6">
        <v>1</v>
      </c>
      <c r="F11" s="25">
        <v>112.25</v>
      </c>
      <c r="G11" s="14">
        <f>E11*F11</f>
        <v>112.25</v>
      </c>
      <c r="H11" s="21"/>
    </row>
    <row r="12" spans="1:8">
      <c r="A12" s="12">
        <v>9</v>
      </c>
      <c r="B12" s="7" t="s">
        <v>12</v>
      </c>
      <c r="C12" s="6" t="s">
        <v>3</v>
      </c>
      <c r="D12" s="6" t="s">
        <v>19</v>
      </c>
      <c r="E12" s="6">
        <v>1</v>
      </c>
      <c r="F12" s="25">
        <v>130.6</v>
      </c>
      <c r="G12" s="14">
        <f>E12*F12</f>
        <v>130.6</v>
      </c>
      <c r="H12" s="21"/>
    </row>
    <row r="13" spans="1:8">
      <c r="A13" s="6">
        <v>10</v>
      </c>
      <c r="B13" s="7" t="s">
        <v>18</v>
      </c>
      <c r="C13" s="6" t="s">
        <v>3</v>
      </c>
      <c r="D13" s="6" t="s">
        <v>19</v>
      </c>
      <c r="E13" s="6">
        <v>1</v>
      </c>
      <c r="F13" s="25">
        <v>64.709999999999994</v>
      </c>
      <c r="G13" s="14">
        <f t="shared" si="0"/>
        <v>64.709999999999994</v>
      </c>
    </row>
    <row r="14" spans="1:8">
      <c r="A14" s="6">
        <v>11</v>
      </c>
      <c r="B14" s="7" t="s">
        <v>20</v>
      </c>
      <c r="C14" s="6" t="s">
        <v>3</v>
      </c>
      <c r="D14" s="6" t="s">
        <v>19</v>
      </c>
      <c r="E14" s="6">
        <v>1</v>
      </c>
      <c r="F14" s="25">
        <v>208.6</v>
      </c>
      <c r="G14" s="14">
        <f t="shared" si="0"/>
        <v>208.6</v>
      </c>
    </row>
    <row r="15" spans="1:8">
      <c r="A15" s="6">
        <v>12</v>
      </c>
      <c r="B15" s="7" t="s">
        <v>21</v>
      </c>
      <c r="C15" s="6" t="s">
        <v>3</v>
      </c>
      <c r="D15" s="6" t="s">
        <v>19</v>
      </c>
      <c r="E15" s="6">
        <v>1</v>
      </c>
      <c r="F15" s="25">
        <v>45.67</v>
      </c>
      <c r="G15" s="14">
        <f t="shared" si="0"/>
        <v>45.67</v>
      </c>
    </row>
    <row r="16" spans="1:8">
      <c r="A16" s="6">
        <v>13</v>
      </c>
      <c r="B16" s="7" t="s">
        <v>22</v>
      </c>
      <c r="C16" s="6" t="s">
        <v>3</v>
      </c>
      <c r="D16" s="6" t="s">
        <v>19</v>
      </c>
      <c r="E16" s="6">
        <v>2</v>
      </c>
      <c r="F16" s="25">
        <v>50.23</v>
      </c>
      <c r="G16" s="14">
        <f t="shared" si="0"/>
        <v>100.46</v>
      </c>
    </row>
    <row r="17" spans="1:7" s="21" customFormat="1">
      <c r="A17" s="12">
        <v>14</v>
      </c>
      <c r="B17" s="29" t="s">
        <v>89</v>
      </c>
      <c r="C17" s="12" t="s">
        <v>3</v>
      </c>
      <c r="D17" s="12" t="s">
        <v>19</v>
      </c>
      <c r="E17" s="12">
        <v>1</v>
      </c>
      <c r="F17" s="30">
        <f>Pedreiro!F18</f>
        <v>23.23</v>
      </c>
      <c r="G17" s="20">
        <f t="shared" si="0"/>
        <v>23.23</v>
      </c>
    </row>
    <row r="18" spans="1:7" s="21" customFormat="1">
      <c r="A18" s="12">
        <v>15</v>
      </c>
      <c r="B18" s="29" t="s">
        <v>184</v>
      </c>
      <c r="C18" s="12" t="s">
        <v>3</v>
      </c>
      <c r="D18" s="12" t="s">
        <v>19</v>
      </c>
      <c r="E18" s="12">
        <v>1</v>
      </c>
      <c r="F18" s="30">
        <v>58.65</v>
      </c>
      <c r="G18" s="20">
        <f t="shared" si="0"/>
        <v>58.65</v>
      </c>
    </row>
    <row r="19" spans="1:7">
      <c r="A19" s="6">
        <v>16</v>
      </c>
      <c r="B19" s="7" t="s">
        <v>23</v>
      </c>
      <c r="C19" s="6" t="s">
        <v>3</v>
      </c>
      <c r="D19" s="6" t="s">
        <v>19</v>
      </c>
      <c r="E19" s="6">
        <v>1</v>
      </c>
      <c r="F19" s="25">
        <v>225.6</v>
      </c>
      <c r="G19" s="14">
        <f t="shared" si="0"/>
        <v>225.6</v>
      </c>
    </row>
    <row r="20" spans="1:7">
      <c r="A20" s="6">
        <v>17</v>
      </c>
      <c r="B20" s="7" t="s">
        <v>24</v>
      </c>
      <c r="C20" s="6" t="s">
        <v>3</v>
      </c>
      <c r="D20" s="6" t="s">
        <v>19</v>
      </c>
      <c r="E20" s="6">
        <v>1</v>
      </c>
      <c r="F20" s="25">
        <v>99.33</v>
      </c>
      <c r="G20" s="14">
        <f t="shared" si="0"/>
        <v>99.33</v>
      </c>
    </row>
    <row r="21" spans="1:7" s="21" customFormat="1" ht="28.5">
      <c r="A21" s="12">
        <v>18</v>
      </c>
      <c r="B21" s="19" t="s">
        <v>210</v>
      </c>
      <c r="C21" s="12" t="s">
        <v>3</v>
      </c>
      <c r="D21" s="12" t="s">
        <v>19</v>
      </c>
      <c r="E21" s="12">
        <v>1</v>
      </c>
      <c r="F21" s="30">
        <v>1280.6400000000001</v>
      </c>
      <c r="G21" s="20">
        <f t="shared" si="0"/>
        <v>1280.6400000000001</v>
      </c>
    </row>
    <row r="22" spans="1:7">
      <c r="A22" s="6">
        <v>19</v>
      </c>
      <c r="B22" s="7" t="s">
        <v>25</v>
      </c>
      <c r="C22" s="6" t="s">
        <v>3</v>
      </c>
      <c r="D22" s="6" t="s">
        <v>19</v>
      </c>
      <c r="E22" s="6">
        <v>1</v>
      </c>
      <c r="F22" s="25">
        <v>94.87</v>
      </c>
      <c r="G22" s="14">
        <f t="shared" si="0"/>
        <v>94.87</v>
      </c>
    </row>
    <row r="23" spans="1:7" ht="15">
      <c r="A23" s="47" t="s">
        <v>26</v>
      </c>
      <c r="B23" s="47"/>
      <c r="C23" s="47"/>
      <c r="D23" s="47"/>
      <c r="E23" s="47"/>
      <c r="F23" s="47"/>
      <c r="G23" s="15">
        <f>2*(SUM(G4:G10))+(SUM(G11:G22))</f>
        <v>2995.45</v>
      </c>
    </row>
    <row r="24" spans="1:7" ht="15">
      <c r="A24" s="47" t="s">
        <v>216</v>
      </c>
      <c r="B24" s="47"/>
      <c r="C24" s="47"/>
      <c r="D24" s="47"/>
      <c r="E24" s="47"/>
      <c r="F24" s="47"/>
      <c r="G24" s="17">
        <f>G23/12</f>
        <v>249.62083333333331</v>
      </c>
    </row>
    <row r="26" spans="1:7" ht="15">
      <c r="A26" s="48" t="s">
        <v>27</v>
      </c>
      <c r="B26" s="48"/>
      <c r="C26" s="48"/>
      <c r="D26" s="48"/>
      <c r="E26" s="48"/>
      <c r="F26" s="48"/>
      <c r="G26" s="48"/>
    </row>
    <row r="27" spans="1:7" ht="30">
      <c r="A27" s="3" t="s">
        <v>1</v>
      </c>
      <c r="B27" s="4" t="s">
        <v>2</v>
      </c>
      <c r="C27" s="3" t="s">
        <v>3</v>
      </c>
      <c r="D27" s="3" t="s">
        <v>4</v>
      </c>
      <c r="E27" s="5" t="s">
        <v>5</v>
      </c>
      <c r="F27" s="5" t="s">
        <v>6</v>
      </c>
      <c r="G27" s="4" t="s">
        <v>7</v>
      </c>
    </row>
    <row r="28" spans="1:7">
      <c r="A28" s="6">
        <v>1</v>
      </c>
      <c r="B28" s="7" t="s">
        <v>169</v>
      </c>
      <c r="C28" s="6" t="s">
        <v>28</v>
      </c>
      <c r="D28" s="6" t="s">
        <v>9</v>
      </c>
      <c r="E28" s="6">
        <v>1</v>
      </c>
      <c r="F28" s="24">
        <v>120.15</v>
      </c>
      <c r="G28" s="14">
        <f>F28*E28*2</f>
        <v>240.3</v>
      </c>
    </row>
    <row r="29" spans="1:7" ht="42.75">
      <c r="A29" s="6">
        <v>2</v>
      </c>
      <c r="B29" s="8" t="s">
        <v>29</v>
      </c>
      <c r="C29" s="6" t="s">
        <v>3</v>
      </c>
      <c r="D29" s="6" t="s">
        <v>9</v>
      </c>
      <c r="E29" s="12">
        <v>1</v>
      </c>
      <c r="F29" s="25">
        <v>63.83</v>
      </c>
      <c r="G29" s="14">
        <f t="shared" ref="G29:G34" si="1">F29*E29*2</f>
        <v>127.66</v>
      </c>
    </row>
    <row r="30" spans="1:7" ht="28.5">
      <c r="A30" s="6">
        <v>3</v>
      </c>
      <c r="B30" s="10" t="s">
        <v>30</v>
      </c>
      <c r="C30" s="11" t="s">
        <v>31</v>
      </c>
      <c r="D30" s="6" t="s">
        <v>9</v>
      </c>
      <c r="E30" s="12">
        <v>6</v>
      </c>
      <c r="F30" s="23">
        <v>30.9</v>
      </c>
      <c r="G30" s="14">
        <f t="shared" si="1"/>
        <v>370.79999999999995</v>
      </c>
    </row>
    <row r="31" spans="1:7">
      <c r="A31" s="6">
        <v>4</v>
      </c>
      <c r="B31" s="7" t="s">
        <v>32</v>
      </c>
      <c r="C31" s="6" t="s">
        <v>3</v>
      </c>
      <c r="D31" s="6" t="s">
        <v>9</v>
      </c>
      <c r="E31" s="12">
        <v>3</v>
      </c>
      <c r="F31" s="26">
        <v>36.61</v>
      </c>
      <c r="G31" s="14">
        <f t="shared" si="1"/>
        <v>219.66</v>
      </c>
    </row>
    <row r="32" spans="1:7" ht="71.25">
      <c r="A32" s="6">
        <v>5</v>
      </c>
      <c r="B32" s="9" t="s">
        <v>173</v>
      </c>
      <c r="C32" s="6" t="s">
        <v>3</v>
      </c>
      <c r="D32" s="6" t="s">
        <v>9</v>
      </c>
      <c r="E32" s="6">
        <v>1</v>
      </c>
      <c r="F32" s="23">
        <v>330.54</v>
      </c>
      <c r="G32" s="14">
        <f t="shared" si="1"/>
        <v>661.08</v>
      </c>
    </row>
    <row r="33" spans="1:7">
      <c r="A33" s="6">
        <v>7</v>
      </c>
      <c r="B33" s="9" t="s">
        <v>33</v>
      </c>
      <c r="C33" s="6" t="s">
        <v>28</v>
      </c>
      <c r="D33" s="6" t="s">
        <v>9</v>
      </c>
      <c r="E33" s="6">
        <v>1</v>
      </c>
      <c r="F33" s="26">
        <v>16.97</v>
      </c>
      <c r="G33" s="14">
        <f t="shared" si="1"/>
        <v>33.94</v>
      </c>
    </row>
    <row r="34" spans="1:7">
      <c r="A34" s="6">
        <v>8</v>
      </c>
      <c r="B34" s="8" t="s">
        <v>174</v>
      </c>
      <c r="C34" s="6" t="s">
        <v>3</v>
      </c>
      <c r="D34" s="6" t="s">
        <v>9</v>
      </c>
      <c r="E34" s="6">
        <v>1</v>
      </c>
      <c r="F34" s="27">
        <v>13.53</v>
      </c>
      <c r="G34" s="14">
        <f t="shared" si="1"/>
        <v>27.06</v>
      </c>
    </row>
    <row r="35" spans="1:7">
      <c r="A35" s="6">
        <v>9</v>
      </c>
      <c r="B35" s="9" t="s">
        <v>34</v>
      </c>
      <c r="C35" s="6" t="s">
        <v>28</v>
      </c>
      <c r="D35" s="6" t="s">
        <v>19</v>
      </c>
      <c r="E35" s="6">
        <v>1</v>
      </c>
      <c r="F35" s="27">
        <v>268.55</v>
      </c>
      <c r="G35" s="14">
        <f>F35*E35</f>
        <v>268.55</v>
      </c>
    </row>
    <row r="36" spans="1:7">
      <c r="A36" s="6">
        <v>10</v>
      </c>
      <c r="B36" s="9" t="s">
        <v>35</v>
      </c>
      <c r="C36" s="6" t="s">
        <v>3</v>
      </c>
      <c r="D36" s="6" t="s">
        <v>19</v>
      </c>
      <c r="E36" s="6">
        <v>1</v>
      </c>
      <c r="F36" s="27">
        <v>312.33</v>
      </c>
      <c r="G36" s="14">
        <f>F36*E36</f>
        <v>312.33</v>
      </c>
    </row>
    <row r="37" spans="1:7" ht="15">
      <c r="A37" s="47" t="s">
        <v>36</v>
      </c>
      <c r="B37" s="47"/>
      <c r="C37" s="47"/>
      <c r="D37" s="47"/>
      <c r="E37" s="47"/>
      <c r="F37" s="47"/>
      <c r="G37" s="15">
        <f>2*(SUM(G28:G34))+(SUM(G35:G36))</f>
        <v>3941.88</v>
      </c>
    </row>
    <row r="38" spans="1:7" ht="15">
      <c r="A38" s="47" t="s">
        <v>217</v>
      </c>
      <c r="B38" s="47"/>
      <c r="C38" s="47"/>
      <c r="D38" s="47"/>
      <c r="E38" s="47"/>
      <c r="F38" s="47"/>
      <c r="G38" s="15">
        <f>G37/12</f>
        <v>328.49</v>
      </c>
    </row>
    <row r="40" spans="1:7" ht="15">
      <c r="A40" s="48" t="s">
        <v>37</v>
      </c>
      <c r="B40" s="48"/>
      <c r="C40" s="48"/>
      <c r="D40" s="48"/>
      <c r="E40" s="48"/>
      <c r="F40" s="48"/>
      <c r="G40" s="48"/>
    </row>
    <row r="41" spans="1:7" ht="30">
      <c r="A41" s="3" t="s">
        <v>1</v>
      </c>
      <c r="B41" s="4" t="s">
        <v>2</v>
      </c>
      <c r="C41" s="3" t="s">
        <v>3</v>
      </c>
      <c r="D41" s="3" t="s">
        <v>4</v>
      </c>
      <c r="E41" s="5" t="s">
        <v>5</v>
      </c>
      <c r="F41" s="5" t="s">
        <v>6</v>
      </c>
      <c r="G41" s="4" t="s">
        <v>7</v>
      </c>
    </row>
    <row r="42" spans="1:7" ht="42.75">
      <c r="A42" s="6">
        <v>1</v>
      </c>
      <c r="B42" s="8" t="s">
        <v>39</v>
      </c>
      <c r="C42" s="6" t="s">
        <v>3</v>
      </c>
      <c r="D42" s="6" t="s">
        <v>9</v>
      </c>
      <c r="E42" s="12">
        <v>2</v>
      </c>
      <c r="F42" s="14">
        <v>40.26</v>
      </c>
      <c r="G42" s="14">
        <f t="shared" ref="G42:G43" si="2">E42*F42</f>
        <v>80.52</v>
      </c>
    </row>
    <row r="43" spans="1:7" ht="42.75">
      <c r="A43" s="6">
        <v>2</v>
      </c>
      <c r="B43" s="9" t="s">
        <v>99</v>
      </c>
      <c r="C43" s="11" t="s">
        <v>28</v>
      </c>
      <c r="D43" s="6" t="s">
        <v>9</v>
      </c>
      <c r="E43" s="6">
        <v>6</v>
      </c>
      <c r="F43" s="14">
        <v>17.46</v>
      </c>
      <c r="G43" s="14">
        <f t="shared" si="2"/>
        <v>104.76</v>
      </c>
    </row>
    <row r="44" spans="1:7" ht="15">
      <c r="A44" s="47" t="s">
        <v>41</v>
      </c>
      <c r="B44" s="47"/>
      <c r="C44" s="47"/>
      <c r="D44" s="47"/>
      <c r="E44" s="47"/>
      <c r="F44" s="47"/>
      <c r="G44" s="28">
        <f>(SUM(G42:G43)*2)</f>
        <v>370.56</v>
      </c>
    </row>
    <row r="45" spans="1:7" ht="15">
      <c r="A45" s="47" t="s">
        <v>218</v>
      </c>
      <c r="B45" s="47"/>
      <c r="C45" s="47"/>
      <c r="D45" s="47"/>
      <c r="E45" s="47"/>
      <c r="F45" s="47"/>
      <c r="G45" s="37">
        <f>G44/12</f>
        <v>30.88</v>
      </c>
    </row>
    <row r="59" spans="2:2">
      <c r="B59" t="s">
        <v>185</v>
      </c>
    </row>
  </sheetData>
  <mergeCells count="9">
    <mergeCell ref="A45:F45"/>
    <mergeCell ref="A44:F44"/>
    <mergeCell ref="A2:G2"/>
    <mergeCell ref="A26:G26"/>
    <mergeCell ref="A40:G40"/>
    <mergeCell ref="A23:F23"/>
    <mergeCell ref="A37:F37"/>
    <mergeCell ref="A24:F24"/>
    <mergeCell ref="A38:F3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0E74F-23B1-41BE-B732-B539E0A256FB}">
  <sheetPr>
    <tabColor rgb="FF92D050"/>
  </sheetPr>
  <dimension ref="A2:H35"/>
  <sheetViews>
    <sheetView zoomScale="85" zoomScaleNormal="85" workbookViewId="0">
      <selection activeCell="I17" sqref="I17"/>
    </sheetView>
  </sheetViews>
  <sheetFormatPr defaultRowHeight="14.25"/>
  <cols>
    <col min="1" max="1" width="4.125" customWidth="1"/>
    <col min="2" max="2" width="48.625" customWidth="1"/>
    <col min="4" max="4" width="11.875" bestFit="1" customWidth="1"/>
    <col min="5" max="5" width="9.75" customWidth="1"/>
    <col min="6" max="6" width="10.375" customWidth="1"/>
    <col min="7" max="7" width="12.375" customWidth="1"/>
    <col min="8" max="8" width="9" style="2"/>
  </cols>
  <sheetData>
    <row r="2" spans="1:8" ht="15">
      <c r="A2" s="48" t="s">
        <v>186</v>
      </c>
      <c r="B2" s="48"/>
      <c r="C2" s="48"/>
      <c r="D2" s="48"/>
      <c r="E2" s="48"/>
      <c r="F2" s="48"/>
      <c r="G2" s="48"/>
    </row>
    <row r="3" spans="1:8" ht="30">
      <c r="A3" s="3" t="s">
        <v>1</v>
      </c>
      <c r="B3" s="4" t="s">
        <v>2</v>
      </c>
      <c r="C3" s="3" t="s">
        <v>3</v>
      </c>
      <c r="D3" s="3" t="s">
        <v>4</v>
      </c>
      <c r="E3" s="5" t="s">
        <v>5</v>
      </c>
      <c r="F3" s="13" t="s">
        <v>6</v>
      </c>
      <c r="G3" s="13" t="s">
        <v>7</v>
      </c>
    </row>
    <row r="4" spans="1:8" ht="42.75">
      <c r="A4" s="6">
        <v>1</v>
      </c>
      <c r="B4" s="9" t="s">
        <v>187</v>
      </c>
      <c r="C4" s="6" t="s">
        <v>188</v>
      </c>
      <c r="D4" s="6" t="s">
        <v>109</v>
      </c>
      <c r="E4" s="6">
        <v>5</v>
      </c>
      <c r="F4" s="14">
        <v>29.32</v>
      </c>
      <c r="G4" s="14">
        <f>E4*F4</f>
        <v>146.6</v>
      </c>
    </row>
    <row r="5" spans="1:8" ht="42.75">
      <c r="A5" s="6">
        <v>2</v>
      </c>
      <c r="B5" s="9" t="s">
        <v>189</v>
      </c>
      <c r="C5" s="6" t="s">
        <v>188</v>
      </c>
      <c r="D5" s="6" t="s">
        <v>109</v>
      </c>
      <c r="E5" s="6">
        <v>5</v>
      </c>
      <c r="F5" s="14">
        <v>29.35</v>
      </c>
      <c r="G5" s="14">
        <f t="shared" ref="G5:G10" si="0">E5*F5</f>
        <v>146.75</v>
      </c>
    </row>
    <row r="6" spans="1:8" ht="57">
      <c r="A6" s="6">
        <v>3</v>
      </c>
      <c r="B6" s="9" t="s">
        <v>190</v>
      </c>
      <c r="C6" s="6" t="s">
        <v>188</v>
      </c>
      <c r="D6" s="6" t="s">
        <v>109</v>
      </c>
      <c r="E6" s="6">
        <v>10</v>
      </c>
      <c r="F6" s="14">
        <v>28.1</v>
      </c>
      <c r="G6" s="14">
        <f t="shared" si="0"/>
        <v>281</v>
      </c>
    </row>
    <row r="7" spans="1:8" ht="57">
      <c r="A7" s="6">
        <v>4</v>
      </c>
      <c r="B7" s="9" t="s">
        <v>191</v>
      </c>
      <c r="C7" s="6" t="s">
        <v>192</v>
      </c>
      <c r="D7" s="6" t="s">
        <v>109</v>
      </c>
      <c r="E7" s="6">
        <v>2</v>
      </c>
      <c r="F7" s="14">
        <v>67.67</v>
      </c>
      <c r="G7" s="14">
        <f t="shared" si="0"/>
        <v>135.34</v>
      </c>
    </row>
    <row r="8" spans="1:8" ht="71.25">
      <c r="A8" s="6">
        <v>5</v>
      </c>
      <c r="B8" s="9" t="s">
        <v>193</v>
      </c>
      <c r="C8" s="6" t="s">
        <v>192</v>
      </c>
      <c r="D8" s="6" t="s">
        <v>109</v>
      </c>
      <c r="E8" s="12">
        <v>40</v>
      </c>
      <c r="F8" s="14">
        <v>25.71</v>
      </c>
      <c r="G8" s="14">
        <f t="shared" si="0"/>
        <v>1028.4000000000001</v>
      </c>
    </row>
    <row r="9" spans="1:8">
      <c r="A9" s="6">
        <v>6</v>
      </c>
      <c r="B9" s="9" t="s">
        <v>194</v>
      </c>
      <c r="C9" s="6" t="s">
        <v>188</v>
      </c>
      <c r="D9" s="6" t="s">
        <v>109</v>
      </c>
      <c r="E9" s="6">
        <v>2</v>
      </c>
      <c r="F9" s="14">
        <v>27.6</v>
      </c>
      <c r="G9" s="14">
        <f t="shared" si="0"/>
        <v>55.2</v>
      </c>
    </row>
    <row r="10" spans="1:8">
      <c r="A10" s="6">
        <v>7</v>
      </c>
      <c r="B10" s="9" t="s">
        <v>195</v>
      </c>
      <c r="C10" s="6" t="s">
        <v>104</v>
      </c>
      <c r="D10" s="6" t="s">
        <v>109</v>
      </c>
      <c r="E10" s="6">
        <v>9</v>
      </c>
      <c r="F10" s="14">
        <v>27.29</v>
      </c>
      <c r="G10" s="14">
        <f t="shared" si="0"/>
        <v>245.60999999999999</v>
      </c>
    </row>
    <row r="11" spans="1:8">
      <c r="A11" s="6">
        <v>15</v>
      </c>
      <c r="B11" s="10" t="s">
        <v>196</v>
      </c>
      <c r="C11" s="6" t="s">
        <v>3</v>
      </c>
      <c r="D11" s="6" t="s">
        <v>109</v>
      </c>
      <c r="E11" s="6">
        <v>5</v>
      </c>
      <c r="F11" s="14">
        <v>31.16</v>
      </c>
      <c r="G11" s="14">
        <f>E11*F11</f>
        <v>155.80000000000001</v>
      </c>
    </row>
    <row r="12" spans="1:8" s="21" customFormat="1">
      <c r="A12" s="12">
        <v>11</v>
      </c>
      <c r="B12" s="31" t="s">
        <v>209</v>
      </c>
      <c r="C12" s="12" t="s">
        <v>3</v>
      </c>
      <c r="D12" s="12" t="s">
        <v>109</v>
      </c>
      <c r="E12" s="12">
        <v>1</v>
      </c>
      <c r="F12" s="20">
        <v>40.5</v>
      </c>
      <c r="G12" s="20">
        <f t="shared" ref="G12:G13" si="1">E12*F12</f>
        <v>40.5</v>
      </c>
      <c r="H12" s="46"/>
    </row>
    <row r="13" spans="1:8" s="21" customFormat="1">
      <c r="A13" s="12">
        <v>12</v>
      </c>
      <c r="B13" s="31" t="s">
        <v>215</v>
      </c>
      <c r="C13" s="12" t="s">
        <v>3</v>
      </c>
      <c r="D13" s="12" t="s">
        <v>109</v>
      </c>
      <c r="E13" s="12">
        <v>1</v>
      </c>
      <c r="F13" s="20">
        <v>29.32</v>
      </c>
      <c r="G13" s="20">
        <f t="shared" si="1"/>
        <v>29.32</v>
      </c>
      <c r="H13" s="46"/>
    </row>
    <row r="14" spans="1:8" s="21" customFormat="1">
      <c r="A14" s="12">
        <v>10</v>
      </c>
      <c r="B14" s="31" t="s">
        <v>208</v>
      </c>
      <c r="C14" s="12" t="s">
        <v>3</v>
      </c>
      <c r="D14" s="12" t="s">
        <v>19</v>
      </c>
      <c r="E14" s="12">
        <v>1</v>
      </c>
      <c r="F14" s="20">
        <v>19.829999999999998</v>
      </c>
      <c r="G14" s="20">
        <f>E14*F14</f>
        <v>19.829999999999998</v>
      </c>
      <c r="H14" s="46"/>
    </row>
    <row r="15" spans="1:8" s="21" customFormat="1" ht="28.5">
      <c r="A15" s="12">
        <v>8</v>
      </c>
      <c r="B15" s="31" t="s">
        <v>206</v>
      </c>
      <c r="C15" s="12" t="s">
        <v>3</v>
      </c>
      <c r="D15" s="12" t="s">
        <v>19</v>
      </c>
      <c r="E15" s="12">
        <v>1</v>
      </c>
      <c r="F15" s="20">
        <v>384</v>
      </c>
      <c r="G15" s="20">
        <f>E15*F15</f>
        <v>384</v>
      </c>
      <c r="H15" s="46"/>
    </row>
    <row r="16" spans="1:8" s="21" customFormat="1">
      <c r="A16" s="12">
        <v>9</v>
      </c>
      <c r="B16" s="31" t="s">
        <v>207</v>
      </c>
      <c r="C16" s="12" t="s">
        <v>3</v>
      </c>
      <c r="D16" s="12" t="s">
        <v>19</v>
      </c>
      <c r="E16" s="12">
        <v>1</v>
      </c>
      <c r="F16" s="20">
        <v>66.67</v>
      </c>
      <c r="G16" s="20">
        <f>E16*F16</f>
        <v>66.67</v>
      </c>
      <c r="H16" s="46"/>
    </row>
    <row r="17" spans="1:7" ht="15">
      <c r="A17" s="47" t="s">
        <v>26</v>
      </c>
      <c r="B17" s="47"/>
      <c r="C17" s="47"/>
      <c r="D17" s="47"/>
      <c r="E17" s="47"/>
      <c r="F17" s="47"/>
      <c r="G17" s="17">
        <f>((SUM(G4:G13)*12+(SUM(F14:F16))))</f>
        <v>27644.740000000005</v>
      </c>
    </row>
    <row r="18" spans="1:7" ht="15">
      <c r="A18" s="47" t="s">
        <v>216</v>
      </c>
      <c r="B18" s="47"/>
      <c r="C18" s="47"/>
      <c r="D18" s="47"/>
      <c r="E18" s="47"/>
      <c r="F18" s="47"/>
      <c r="G18" s="17">
        <f>G17/12</f>
        <v>2303.7283333333339</v>
      </c>
    </row>
    <row r="19" spans="1:7">
      <c r="A19" s="2"/>
      <c r="C19" s="2"/>
      <c r="D19" s="2"/>
      <c r="F19" s="2"/>
      <c r="G19" s="2"/>
    </row>
    <row r="20" spans="1:7" ht="15">
      <c r="A20" s="48" t="s">
        <v>197</v>
      </c>
      <c r="B20" s="48"/>
      <c r="C20" s="48"/>
      <c r="D20" s="48"/>
      <c r="E20" s="48"/>
      <c r="F20" s="48"/>
      <c r="G20" s="48"/>
    </row>
    <row r="21" spans="1:7" ht="30">
      <c r="A21" s="3" t="s">
        <v>1</v>
      </c>
      <c r="B21" s="4" t="s">
        <v>2</v>
      </c>
      <c r="C21" s="3" t="s">
        <v>3</v>
      </c>
      <c r="D21" s="3" t="s">
        <v>4</v>
      </c>
      <c r="E21" s="5" t="s">
        <v>5</v>
      </c>
      <c r="F21" s="13" t="s">
        <v>6</v>
      </c>
      <c r="G21" s="13" t="s">
        <v>7</v>
      </c>
    </row>
    <row r="22" spans="1:7" ht="42.75">
      <c r="A22" s="6">
        <v>1</v>
      </c>
      <c r="B22" s="8" t="s">
        <v>58</v>
      </c>
      <c r="C22" s="6" t="s">
        <v>28</v>
      </c>
      <c r="D22" s="6" t="s">
        <v>9</v>
      </c>
      <c r="E22" s="6">
        <v>1</v>
      </c>
      <c r="F22" s="14">
        <v>81.180000000000007</v>
      </c>
      <c r="G22" s="14">
        <f>E22*F22</f>
        <v>81.180000000000007</v>
      </c>
    </row>
    <row r="23" spans="1:7" ht="28.5">
      <c r="A23" s="6">
        <v>2</v>
      </c>
      <c r="B23" s="9" t="s">
        <v>30</v>
      </c>
      <c r="C23" s="11" t="s">
        <v>31</v>
      </c>
      <c r="D23" s="6" t="s">
        <v>9</v>
      </c>
      <c r="E23" s="6">
        <v>6</v>
      </c>
      <c r="F23" s="14">
        <v>30.9</v>
      </c>
      <c r="G23" s="14">
        <f t="shared" ref="G23:G24" si="2">E23*F23</f>
        <v>185.39999999999998</v>
      </c>
    </row>
    <row r="24" spans="1:7" ht="99.75">
      <c r="A24" s="6">
        <v>3</v>
      </c>
      <c r="B24" s="8" t="s">
        <v>64</v>
      </c>
      <c r="C24" s="6" t="s">
        <v>3</v>
      </c>
      <c r="D24" s="6" t="s">
        <v>9</v>
      </c>
      <c r="E24" s="6">
        <v>1</v>
      </c>
      <c r="F24" s="14">
        <v>26.57</v>
      </c>
      <c r="G24" s="14">
        <f t="shared" si="2"/>
        <v>26.57</v>
      </c>
    </row>
    <row r="25" spans="1:7" ht="15">
      <c r="A25" s="47" t="s">
        <v>36</v>
      </c>
      <c r="B25" s="47"/>
      <c r="C25" s="47"/>
      <c r="D25" s="47"/>
      <c r="E25" s="47"/>
      <c r="F25" s="47"/>
      <c r="G25" s="15">
        <f>SUM(G22:G24)*2</f>
        <v>586.29999999999995</v>
      </c>
    </row>
    <row r="26" spans="1:7" ht="15">
      <c r="A26" s="47" t="s">
        <v>217</v>
      </c>
      <c r="B26" s="47"/>
      <c r="C26" s="47"/>
      <c r="D26" s="47"/>
      <c r="E26" s="47"/>
      <c r="F26" s="47"/>
      <c r="G26" s="15">
        <f>G25/12</f>
        <v>48.858333333333327</v>
      </c>
    </row>
    <row r="27" spans="1:7">
      <c r="A27" s="2"/>
      <c r="C27" s="2"/>
      <c r="D27" s="2"/>
      <c r="F27" s="2"/>
      <c r="G27" s="2"/>
    </row>
    <row r="28" spans="1:7" ht="15">
      <c r="A28" s="48" t="s">
        <v>198</v>
      </c>
      <c r="B28" s="48"/>
      <c r="C28" s="48"/>
      <c r="D28" s="48"/>
      <c r="E28" s="48"/>
      <c r="F28" s="48"/>
      <c r="G28" s="48"/>
    </row>
    <row r="29" spans="1:7" ht="30">
      <c r="A29" s="3" t="s">
        <v>1</v>
      </c>
      <c r="B29" s="4" t="s">
        <v>2</v>
      </c>
      <c r="C29" s="3" t="s">
        <v>3</v>
      </c>
      <c r="D29" s="3" t="s">
        <v>4</v>
      </c>
      <c r="E29" s="5" t="s">
        <v>5</v>
      </c>
      <c r="F29" s="13" t="s">
        <v>6</v>
      </c>
      <c r="G29" s="13" t="s">
        <v>7</v>
      </c>
    </row>
    <row r="30" spans="1:7" ht="213.75">
      <c r="A30" s="6">
        <v>1</v>
      </c>
      <c r="B30" s="8" t="s">
        <v>157</v>
      </c>
      <c r="C30" s="6" t="s">
        <v>3</v>
      </c>
      <c r="D30" s="6" t="s">
        <v>9</v>
      </c>
      <c r="E30" s="6">
        <v>2</v>
      </c>
      <c r="F30" s="14">
        <v>75.28</v>
      </c>
      <c r="G30" s="14">
        <f>E30*F30</f>
        <v>150.56</v>
      </c>
    </row>
    <row r="31" spans="1:7" ht="42.75">
      <c r="A31" s="6">
        <v>2</v>
      </c>
      <c r="B31" s="8" t="s">
        <v>158</v>
      </c>
      <c r="C31" s="6" t="s">
        <v>3</v>
      </c>
      <c r="D31" s="6" t="s">
        <v>9</v>
      </c>
      <c r="E31" s="12">
        <v>2</v>
      </c>
      <c r="F31" s="14">
        <v>40.26</v>
      </c>
      <c r="G31" s="14">
        <f t="shared" ref="G31:G32" si="3">E31*F31</f>
        <v>80.52</v>
      </c>
    </row>
    <row r="32" spans="1:7" ht="57">
      <c r="A32" s="6">
        <v>3</v>
      </c>
      <c r="B32" s="9" t="s">
        <v>99</v>
      </c>
      <c r="C32" s="11" t="s">
        <v>28</v>
      </c>
      <c r="D32" s="6" t="s">
        <v>9</v>
      </c>
      <c r="E32" s="6">
        <v>6</v>
      </c>
      <c r="F32" s="14">
        <v>17.46</v>
      </c>
      <c r="G32" s="14">
        <f t="shared" si="3"/>
        <v>104.76</v>
      </c>
    </row>
    <row r="33" spans="1:7" ht="15">
      <c r="A33" s="47" t="s">
        <v>41</v>
      </c>
      <c r="B33" s="47"/>
      <c r="C33" s="47"/>
      <c r="D33" s="47"/>
      <c r="E33" s="47"/>
      <c r="F33" s="47"/>
      <c r="G33" s="18">
        <f>SUM(G30:G32)*2</f>
        <v>671.68</v>
      </c>
    </row>
    <row r="34" spans="1:7" ht="15">
      <c r="A34" s="49" t="s">
        <v>218</v>
      </c>
      <c r="B34" s="49"/>
      <c r="C34" s="49"/>
      <c r="D34" s="49"/>
      <c r="E34" s="49"/>
      <c r="F34" s="49"/>
      <c r="G34" s="17">
        <f>G33/12</f>
        <v>55.973333333333329</v>
      </c>
    </row>
    <row r="35" spans="1:7">
      <c r="A35" s="44"/>
      <c r="B35" s="44"/>
      <c r="C35" s="44"/>
      <c r="D35" s="44"/>
      <c r="E35" s="44"/>
      <c r="F35" s="44"/>
    </row>
  </sheetData>
  <mergeCells count="9">
    <mergeCell ref="A34:F34"/>
    <mergeCell ref="A33:F33"/>
    <mergeCell ref="A2:G2"/>
    <mergeCell ref="A20:G20"/>
    <mergeCell ref="A28:G28"/>
    <mergeCell ref="A17:F17"/>
    <mergeCell ref="A25:F25"/>
    <mergeCell ref="A18:F18"/>
    <mergeCell ref="A26:F2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B6529-924C-4B83-B2C6-E68133A1AB85}">
  <sheetPr>
    <tabColor rgb="FF92D050"/>
  </sheetPr>
  <dimension ref="A2:G55"/>
  <sheetViews>
    <sheetView topLeftCell="A46" zoomScale="85" zoomScaleNormal="85" workbookViewId="0">
      <selection activeCell="Q40" sqref="Q40"/>
    </sheetView>
  </sheetViews>
  <sheetFormatPr defaultRowHeight="14.25"/>
  <cols>
    <col min="1" max="1" width="3.25" bestFit="1" customWidth="1"/>
    <col min="2" max="2" width="56" customWidth="1"/>
    <col min="4" max="4" width="11.875" bestFit="1" customWidth="1"/>
    <col min="5" max="5" width="10.125" customWidth="1"/>
    <col min="6" max="6" width="10.125" style="2" customWidth="1"/>
    <col min="7" max="7" width="10.875" style="2" bestFit="1" customWidth="1"/>
  </cols>
  <sheetData>
    <row r="2" spans="1:7" ht="15">
      <c r="A2" s="48" t="s">
        <v>211</v>
      </c>
      <c r="B2" s="48"/>
      <c r="C2" s="48"/>
      <c r="D2" s="48"/>
      <c r="E2" s="48"/>
      <c r="F2" s="48"/>
      <c r="G2" s="48"/>
    </row>
    <row r="3" spans="1:7" ht="30">
      <c r="A3" s="3" t="s">
        <v>1</v>
      </c>
      <c r="B3" s="4" t="s">
        <v>2</v>
      </c>
      <c r="C3" s="3" t="s">
        <v>3</v>
      </c>
      <c r="D3" s="3" t="s">
        <v>4</v>
      </c>
      <c r="E3" s="5" t="s">
        <v>5</v>
      </c>
      <c r="F3" s="13" t="s">
        <v>6</v>
      </c>
      <c r="G3" s="3" t="s">
        <v>7</v>
      </c>
    </row>
    <row r="4" spans="1:7">
      <c r="A4" s="6">
        <v>1</v>
      </c>
      <c r="B4" s="9" t="s">
        <v>69</v>
      </c>
      <c r="C4" s="6" t="s">
        <v>3</v>
      </c>
      <c r="D4" s="6" t="s">
        <v>9</v>
      </c>
      <c r="E4" s="6">
        <v>1</v>
      </c>
      <c r="F4" s="6">
        <v>116.18</v>
      </c>
      <c r="G4" s="6">
        <f t="shared" ref="G4:G20" si="0">E4*F4</f>
        <v>116.18</v>
      </c>
    </row>
    <row r="5" spans="1:7">
      <c r="A5" s="6">
        <v>2</v>
      </c>
      <c r="B5" s="7" t="s">
        <v>70</v>
      </c>
      <c r="C5" s="6" t="s">
        <v>3</v>
      </c>
      <c r="D5" s="6" t="s">
        <v>9</v>
      </c>
      <c r="E5" s="6">
        <v>30</v>
      </c>
      <c r="F5" s="6">
        <v>38.700000000000003</v>
      </c>
      <c r="G5" s="6">
        <f t="shared" si="0"/>
        <v>1161</v>
      </c>
    </row>
    <row r="6" spans="1:7">
      <c r="A6" s="6">
        <v>3</v>
      </c>
      <c r="B6" s="7" t="s">
        <v>71</v>
      </c>
      <c r="C6" s="6" t="s">
        <v>3</v>
      </c>
      <c r="D6" s="6" t="s">
        <v>9</v>
      </c>
      <c r="E6" s="6">
        <v>1</v>
      </c>
      <c r="F6" s="6">
        <v>27.28</v>
      </c>
      <c r="G6" s="6">
        <f t="shared" si="0"/>
        <v>27.28</v>
      </c>
    </row>
    <row r="7" spans="1:7">
      <c r="A7" s="6">
        <v>4</v>
      </c>
      <c r="B7" s="8" t="s">
        <v>72</v>
      </c>
      <c r="C7" s="6" t="s">
        <v>3</v>
      </c>
      <c r="D7" s="6" t="s">
        <v>9</v>
      </c>
      <c r="E7" s="12">
        <v>1</v>
      </c>
      <c r="F7" s="6">
        <v>27.9</v>
      </c>
      <c r="G7" s="6">
        <f t="shared" si="0"/>
        <v>27.9</v>
      </c>
    </row>
    <row r="8" spans="1:7">
      <c r="A8" s="6">
        <v>5</v>
      </c>
      <c r="B8" s="9" t="s">
        <v>73</v>
      </c>
      <c r="C8" s="6" t="s">
        <v>3</v>
      </c>
      <c r="D8" s="6" t="s">
        <v>9</v>
      </c>
      <c r="E8" s="6">
        <v>1</v>
      </c>
      <c r="F8" s="6">
        <v>226.88</v>
      </c>
      <c r="G8" s="6">
        <f t="shared" si="0"/>
        <v>226.88</v>
      </c>
    </row>
    <row r="9" spans="1:7">
      <c r="A9" s="6">
        <v>6</v>
      </c>
      <c r="B9" s="9" t="s">
        <v>74</v>
      </c>
      <c r="C9" s="6" t="s">
        <v>3</v>
      </c>
      <c r="D9" s="6" t="s">
        <v>9</v>
      </c>
      <c r="E9" s="6">
        <v>1</v>
      </c>
      <c r="F9" s="6">
        <v>22.77</v>
      </c>
      <c r="G9" s="6">
        <f t="shared" si="0"/>
        <v>22.77</v>
      </c>
    </row>
    <row r="10" spans="1:7">
      <c r="A10" s="6">
        <v>7</v>
      </c>
      <c r="B10" s="7" t="s">
        <v>75</v>
      </c>
      <c r="C10" s="6" t="s">
        <v>3</v>
      </c>
      <c r="D10" s="6" t="s">
        <v>9</v>
      </c>
      <c r="E10" s="6">
        <v>1</v>
      </c>
      <c r="F10" s="6">
        <v>29.63</v>
      </c>
      <c r="G10" s="6">
        <f t="shared" si="0"/>
        <v>29.63</v>
      </c>
    </row>
    <row r="11" spans="1:7" ht="28.5">
      <c r="A11" s="6">
        <v>8</v>
      </c>
      <c r="B11" s="8" t="s">
        <v>76</v>
      </c>
      <c r="C11" s="6" t="s">
        <v>3</v>
      </c>
      <c r="D11" s="6" t="s">
        <v>9</v>
      </c>
      <c r="E11" s="6">
        <v>5</v>
      </c>
      <c r="F11" s="6">
        <v>39.99</v>
      </c>
      <c r="G11" s="6">
        <f t="shared" si="0"/>
        <v>199.95000000000002</v>
      </c>
    </row>
    <row r="12" spans="1:7">
      <c r="A12" s="6">
        <v>9</v>
      </c>
      <c r="B12" s="7" t="s">
        <v>79</v>
      </c>
      <c r="C12" s="6" t="s">
        <v>3</v>
      </c>
      <c r="D12" s="6" t="s">
        <v>9</v>
      </c>
      <c r="E12" s="6">
        <v>1</v>
      </c>
      <c r="F12" s="6">
        <v>16</v>
      </c>
      <c r="G12" s="6">
        <f t="shared" si="0"/>
        <v>16</v>
      </c>
    </row>
    <row r="13" spans="1:7">
      <c r="A13" s="6">
        <v>10</v>
      </c>
      <c r="B13" s="7" t="s">
        <v>80</v>
      </c>
      <c r="C13" s="6" t="s">
        <v>3</v>
      </c>
      <c r="D13" s="6" t="s">
        <v>9</v>
      </c>
      <c r="E13" s="6">
        <v>1</v>
      </c>
      <c r="F13" s="6">
        <v>48.5</v>
      </c>
      <c r="G13" s="6">
        <f t="shared" si="0"/>
        <v>48.5</v>
      </c>
    </row>
    <row r="14" spans="1:7">
      <c r="A14" s="6">
        <v>11</v>
      </c>
      <c r="B14" s="7" t="s">
        <v>84</v>
      </c>
      <c r="C14" s="6" t="s">
        <v>3</v>
      </c>
      <c r="D14" s="6" t="s">
        <v>9</v>
      </c>
      <c r="E14" s="6">
        <v>1</v>
      </c>
      <c r="F14" s="6">
        <v>47.03</v>
      </c>
      <c r="G14" s="6">
        <f t="shared" si="0"/>
        <v>47.03</v>
      </c>
    </row>
    <row r="15" spans="1:7">
      <c r="A15" s="6">
        <v>12</v>
      </c>
      <c r="B15" s="19" t="s">
        <v>214</v>
      </c>
      <c r="C15" s="12" t="s">
        <v>3</v>
      </c>
      <c r="D15" s="12" t="s">
        <v>9</v>
      </c>
      <c r="E15" s="12">
        <v>1</v>
      </c>
      <c r="F15" s="12">
        <v>55.22</v>
      </c>
      <c r="G15" s="20">
        <f t="shared" ref="G15:G16" si="1">E15*F15</f>
        <v>55.22</v>
      </c>
    </row>
    <row r="16" spans="1:7">
      <c r="A16" s="6">
        <v>13</v>
      </c>
      <c r="B16" s="19" t="s">
        <v>201</v>
      </c>
      <c r="C16" s="12" t="s">
        <v>3</v>
      </c>
      <c r="D16" s="12" t="s">
        <v>9</v>
      </c>
      <c r="E16" s="12">
        <v>1</v>
      </c>
      <c r="F16" s="12">
        <v>39.549999999999997</v>
      </c>
      <c r="G16" s="20">
        <f t="shared" si="1"/>
        <v>39.549999999999997</v>
      </c>
    </row>
    <row r="17" spans="1:7" ht="15.75" customHeight="1">
      <c r="A17" s="6">
        <v>14</v>
      </c>
      <c r="B17" s="9" t="s">
        <v>87</v>
      </c>
      <c r="C17" s="6" t="s">
        <v>3</v>
      </c>
      <c r="D17" s="6" t="s">
        <v>9</v>
      </c>
      <c r="E17" s="6">
        <v>1</v>
      </c>
      <c r="F17" s="6">
        <v>51.79</v>
      </c>
      <c r="G17" s="6">
        <f t="shared" si="0"/>
        <v>51.79</v>
      </c>
    </row>
    <row r="18" spans="1:7" s="21" customFormat="1">
      <c r="A18" s="6">
        <v>15</v>
      </c>
      <c r="B18" s="19" t="s">
        <v>89</v>
      </c>
      <c r="C18" s="12" t="s">
        <v>3</v>
      </c>
      <c r="D18" s="12" t="s">
        <v>9</v>
      </c>
      <c r="E18" s="12">
        <v>1</v>
      </c>
      <c r="F18" s="12">
        <v>23.23</v>
      </c>
      <c r="G18" s="12">
        <f t="shared" si="0"/>
        <v>23.23</v>
      </c>
    </row>
    <row r="19" spans="1:7">
      <c r="A19" s="6">
        <v>16</v>
      </c>
      <c r="B19" s="29" t="s">
        <v>92</v>
      </c>
      <c r="C19" s="12" t="s">
        <v>3</v>
      </c>
      <c r="D19" s="12" t="s">
        <v>9</v>
      </c>
      <c r="E19" s="12">
        <v>1</v>
      </c>
      <c r="F19" s="12">
        <v>31.39</v>
      </c>
      <c r="G19" s="12">
        <f>E19*F19</f>
        <v>31.39</v>
      </c>
    </row>
    <row r="20" spans="1:7">
      <c r="A20" s="6">
        <v>17</v>
      </c>
      <c r="B20" s="8" t="s">
        <v>91</v>
      </c>
      <c r="C20" s="6" t="s">
        <v>3</v>
      </c>
      <c r="D20" s="6" t="s">
        <v>9</v>
      </c>
      <c r="E20" s="6">
        <v>10</v>
      </c>
      <c r="F20" s="6">
        <v>34.07</v>
      </c>
      <c r="G20" s="6">
        <f t="shared" si="0"/>
        <v>340.7</v>
      </c>
    </row>
    <row r="21" spans="1:7" s="21" customFormat="1">
      <c r="A21" s="6">
        <v>18</v>
      </c>
      <c r="B21" s="19" t="s">
        <v>213</v>
      </c>
      <c r="C21" s="12" t="s">
        <v>3</v>
      </c>
      <c r="D21" s="12" t="s">
        <v>9</v>
      </c>
      <c r="E21" s="12">
        <v>1</v>
      </c>
      <c r="F21" s="12">
        <v>49.68</v>
      </c>
      <c r="G21" s="20">
        <f t="shared" ref="G21:G33" si="2">E21*F21</f>
        <v>49.68</v>
      </c>
    </row>
    <row r="22" spans="1:7" s="21" customFormat="1" ht="42.75">
      <c r="A22" s="6">
        <v>19</v>
      </c>
      <c r="B22" s="8" t="s">
        <v>68</v>
      </c>
      <c r="C22" s="6" t="s">
        <v>3</v>
      </c>
      <c r="D22" s="6" t="s">
        <v>19</v>
      </c>
      <c r="E22" s="6">
        <v>1</v>
      </c>
      <c r="F22" s="6">
        <v>215.36</v>
      </c>
      <c r="G22" s="6">
        <f t="shared" si="2"/>
        <v>215.36</v>
      </c>
    </row>
    <row r="23" spans="1:7" s="21" customFormat="1">
      <c r="A23" s="6">
        <v>20</v>
      </c>
      <c r="B23" s="8" t="s">
        <v>77</v>
      </c>
      <c r="C23" s="6" t="s">
        <v>3</v>
      </c>
      <c r="D23" s="6" t="s">
        <v>19</v>
      </c>
      <c r="E23" s="6">
        <v>1</v>
      </c>
      <c r="F23" s="6">
        <v>64.209999999999994</v>
      </c>
      <c r="G23" s="6">
        <f t="shared" si="2"/>
        <v>64.209999999999994</v>
      </c>
    </row>
    <row r="24" spans="1:7" s="21" customFormat="1">
      <c r="A24" s="6">
        <v>21</v>
      </c>
      <c r="B24" s="7" t="s">
        <v>81</v>
      </c>
      <c r="C24" s="6" t="s">
        <v>3</v>
      </c>
      <c r="D24" s="6" t="s">
        <v>19</v>
      </c>
      <c r="E24" s="6">
        <v>1</v>
      </c>
      <c r="F24" s="6">
        <v>35.18</v>
      </c>
      <c r="G24" s="6">
        <f t="shared" si="2"/>
        <v>35.18</v>
      </c>
    </row>
    <row r="25" spans="1:7" s="21" customFormat="1">
      <c r="A25" s="6">
        <v>22</v>
      </c>
      <c r="B25" s="7" t="s">
        <v>82</v>
      </c>
      <c r="C25" s="6" t="s">
        <v>3</v>
      </c>
      <c r="D25" s="6" t="s">
        <v>19</v>
      </c>
      <c r="E25" s="6">
        <v>1</v>
      </c>
      <c r="F25" s="6">
        <v>59.98</v>
      </c>
      <c r="G25" s="6">
        <f t="shared" si="2"/>
        <v>59.98</v>
      </c>
    </row>
    <row r="26" spans="1:7" s="21" customFormat="1" ht="28.5">
      <c r="A26" s="6">
        <v>23</v>
      </c>
      <c r="B26" s="8" t="s">
        <v>183</v>
      </c>
      <c r="C26" s="6" t="s">
        <v>3</v>
      </c>
      <c r="D26" s="6" t="s">
        <v>19</v>
      </c>
      <c r="E26" s="6">
        <v>1</v>
      </c>
      <c r="F26" s="6">
        <v>26.81</v>
      </c>
      <c r="G26" s="6">
        <f t="shared" si="2"/>
        <v>26.81</v>
      </c>
    </row>
    <row r="27" spans="1:7" s="21" customFormat="1">
      <c r="A27" s="6">
        <v>24</v>
      </c>
      <c r="B27" s="7" t="s">
        <v>83</v>
      </c>
      <c r="C27" s="6" t="s">
        <v>3</v>
      </c>
      <c r="D27" s="6" t="s">
        <v>19</v>
      </c>
      <c r="E27" s="6">
        <v>1</v>
      </c>
      <c r="F27" s="6">
        <v>56.64</v>
      </c>
      <c r="G27" s="6">
        <f t="shared" si="2"/>
        <v>56.64</v>
      </c>
    </row>
    <row r="28" spans="1:7" s="21" customFormat="1">
      <c r="A28" s="6">
        <v>25</v>
      </c>
      <c r="B28" s="8" t="s">
        <v>85</v>
      </c>
      <c r="C28" s="6" t="s">
        <v>3</v>
      </c>
      <c r="D28" s="6" t="s">
        <v>19</v>
      </c>
      <c r="E28" s="6">
        <v>1</v>
      </c>
      <c r="F28" s="6">
        <v>41.75</v>
      </c>
      <c r="G28" s="6">
        <f t="shared" si="2"/>
        <v>41.75</v>
      </c>
    </row>
    <row r="29" spans="1:7" s="21" customFormat="1">
      <c r="A29" s="6">
        <v>26</v>
      </c>
      <c r="B29" s="8" t="s">
        <v>86</v>
      </c>
      <c r="C29" s="6" t="s">
        <v>3</v>
      </c>
      <c r="D29" s="6" t="s">
        <v>19</v>
      </c>
      <c r="E29" s="6">
        <v>1</v>
      </c>
      <c r="F29" s="6">
        <v>47.96</v>
      </c>
      <c r="G29" s="6">
        <f t="shared" si="2"/>
        <v>47.96</v>
      </c>
    </row>
    <row r="30" spans="1:7" s="21" customFormat="1">
      <c r="A30" s="6">
        <v>27</v>
      </c>
      <c r="B30" s="8" t="s">
        <v>88</v>
      </c>
      <c r="C30" s="6" t="s">
        <v>3</v>
      </c>
      <c r="D30" s="6" t="s">
        <v>19</v>
      </c>
      <c r="E30" s="6">
        <v>1</v>
      </c>
      <c r="F30" s="6">
        <v>66.78</v>
      </c>
      <c r="G30" s="6">
        <f t="shared" si="2"/>
        <v>66.78</v>
      </c>
    </row>
    <row r="31" spans="1:7" s="21" customFormat="1">
      <c r="A31" s="6">
        <v>28</v>
      </c>
      <c r="B31" s="7" t="s">
        <v>78</v>
      </c>
      <c r="C31" s="6" t="s">
        <v>3</v>
      </c>
      <c r="D31" s="6" t="s">
        <v>19</v>
      </c>
      <c r="E31" s="6">
        <v>1</v>
      </c>
      <c r="F31" s="6">
        <v>30.62</v>
      </c>
      <c r="G31" s="6">
        <f t="shared" si="2"/>
        <v>30.62</v>
      </c>
    </row>
    <row r="32" spans="1:7" s="21" customFormat="1">
      <c r="A32" s="6">
        <v>29</v>
      </c>
      <c r="B32" s="7" t="s">
        <v>229</v>
      </c>
      <c r="C32" s="6" t="s">
        <v>3</v>
      </c>
      <c r="D32" s="6" t="s">
        <v>19</v>
      </c>
      <c r="E32" s="6">
        <v>1</v>
      </c>
      <c r="F32" s="6">
        <v>18.12</v>
      </c>
      <c r="G32" s="6">
        <f t="shared" si="2"/>
        <v>18.12</v>
      </c>
    </row>
    <row r="33" spans="1:7" s="21" customFormat="1">
      <c r="A33" s="6">
        <v>30</v>
      </c>
      <c r="B33" s="8" t="s">
        <v>90</v>
      </c>
      <c r="C33" s="6" t="s">
        <v>3</v>
      </c>
      <c r="D33" s="6" t="s">
        <v>19</v>
      </c>
      <c r="E33" s="6">
        <v>1</v>
      </c>
      <c r="F33" s="6">
        <v>34.979999999999997</v>
      </c>
      <c r="G33" s="6">
        <f t="shared" si="2"/>
        <v>34.979999999999997</v>
      </c>
    </row>
    <row r="34" spans="1:7" ht="15">
      <c r="A34" s="47" t="s">
        <v>26</v>
      </c>
      <c r="B34" s="47"/>
      <c r="C34" s="47"/>
      <c r="D34" s="47"/>
      <c r="E34" s="47"/>
      <c r="F34" s="47"/>
      <c r="G34" s="17">
        <f>((SUM(G4:G21)*2)+(SUM(G22:G33)))</f>
        <v>5727.75</v>
      </c>
    </row>
    <row r="35" spans="1:7" ht="15">
      <c r="A35" s="47" t="s">
        <v>216</v>
      </c>
      <c r="B35" s="47"/>
      <c r="C35" s="47"/>
      <c r="D35" s="47"/>
      <c r="E35" s="47"/>
      <c r="F35" s="47"/>
      <c r="G35" s="17">
        <f>G34/12</f>
        <v>477.3125</v>
      </c>
    </row>
    <row r="36" spans="1:7">
      <c r="A36" s="2"/>
      <c r="C36" s="2"/>
      <c r="D36" s="2"/>
    </row>
    <row r="37" spans="1:7" ht="15">
      <c r="A37" s="48" t="s">
        <v>93</v>
      </c>
      <c r="B37" s="48"/>
      <c r="C37" s="48"/>
      <c r="D37" s="48"/>
      <c r="E37" s="48"/>
      <c r="F37" s="48"/>
      <c r="G37" s="48"/>
    </row>
    <row r="38" spans="1:7" ht="30">
      <c r="A38" s="3" t="s">
        <v>1</v>
      </c>
      <c r="B38" s="4" t="s">
        <v>2</v>
      </c>
      <c r="C38" s="3" t="s">
        <v>3</v>
      </c>
      <c r="D38" s="3" t="s">
        <v>4</v>
      </c>
      <c r="E38" s="5" t="s">
        <v>5</v>
      </c>
      <c r="F38" s="13" t="s">
        <v>6</v>
      </c>
      <c r="G38" s="3" t="s">
        <v>7</v>
      </c>
    </row>
    <row r="39" spans="1:7" ht="42.75">
      <c r="A39" s="6">
        <v>1</v>
      </c>
      <c r="B39" s="8" t="s">
        <v>58</v>
      </c>
      <c r="C39" s="6" t="s">
        <v>28</v>
      </c>
      <c r="D39" s="6" t="s">
        <v>9</v>
      </c>
      <c r="E39" s="6">
        <v>1</v>
      </c>
      <c r="F39" s="6">
        <v>81.180000000000007</v>
      </c>
      <c r="G39" s="6">
        <f>E39*F39</f>
        <v>81.180000000000007</v>
      </c>
    </row>
    <row r="40" spans="1:7" ht="42.75">
      <c r="A40" s="6">
        <v>2</v>
      </c>
      <c r="B40" s="8" t="s">
        <v>59</v>
      </c>
      <c r="C40" s="6" t="s">
        <v>3</v>
      </c>
      <c r="D40" s="6" t="s">
        <v>9</v>
      </c>
      <c r="E40" s="12">
        <v>2</v>
      </c>
      <c r="F40" s="6">
        <v>16</v>
      </c>
      <c r="G40" s="6">
        <f t="shared" ref="G40:G44" si="3">E40*F40</f>
        <v>32</v>
      </c>
    </row>
    <row r="41" spans="1:7" ht="28.5">
      <c r="A41" s="6">
        <v>3</v>
      </c>
      <c r="B41" s="10" t="s">
        <v>30</v>
      </c>
      <c r="C41" s="11" t="s">
        <v>31</v>
      </c>
      <c r="D41" s="6" t="s">
        <v>9</v>
      </c>
      <c r="E41" s="6">
        <v>6</v>
      </c>
      <c r="F41" s="6">
        <v>30.9</v>
      </c>
      <c r="G41" s="6">
        <f t="shared" si="3"/>
        <v>185.39999999999998</v>
      </c>
    </row>
    <row r="42" spans="1:7" ht="228">
      <c r="A42" s="6">
        <v>4</v>
      </c>
      <c r="B42" s="9" t="s">
        <v>94</v>
      </c>
      <c r="C42" s="6" t="s">
        <v>3</v>
      </c>
      <c r="D42" s="6" t="s">
        <v>9</v>
      </c>
      <c r="E42" s="12">
        <v>3</v>
      </c>
      <c r="F42" s="6">
        <v>3.28</v>
      </c>
      <c r="G42" s="6">
        <f t="shared" si="3"/>
        <v>9.84</v>
      </c>
    </row>
    <row r="43" spans="1:7" s="21" customFormat="1">
      <c r="A43" s="12">
        <v>5</v>
      </c>
      <c r="B43" s="19" t="s">
        <v>95</v>
      </c>
      <c r="C43" s="12" t="s">
        <v>28</v>
      </c>
      <c r="D43" s="12" t="s">
        <v>9</v>
      </c>
      <c r="E43" s="12">
        <v>1</v>
      </c>
      <c r="F43" s="12">
        <v>11.96</v>
      </c>
      <c r="G43" s="12">
        <f t="shared" si="3"/>
        <v>11.96</v>
      </c>
    </row>
    <row r="44" spans="1:7" ht="85.5">
      <c r="A44" s="6">
        <v>6</v>
      </c>
      <c r="B44" s="8" t="s">
        <v>64</v>
      </c>
      <c r="C44" s="6" t="s">
        <v>3</v>
      </c>
      <c r="D44" s="6" t="s">
        <v>9</v>
      </c>
      <c r="E44" s="6">
        <v>1</v>
      </c>
      <c r="F44" s="6">
        <v>26.57</v>
      </c>
      <c r="G44" s="6">
        <f t="shared" si="3"/>
        <v>26.57</v>
      </c>
    </row>
    <row r="45" spans="1:7" ht="15">
      <c r="A45" s="47" t="s">
        <v>36</v>
      </c>
      <c r="B45" s="47"/>
      <c r="C45" s="47"/>
      <c r="D45" s="47"/>
      <c r="E45" s="47"/>
      <c r="F45" s="47"/>
      <c r="G45" s="17">
        <f>(SUM(G39:G44))*2</f>
        <v>693.89999999999986</v>
      </c>
    </row>
    <row r="46" spans="1:7" ht="15">
      <c r="A46" s="47" t="s">
        <v>217</v>
      </c>
      <c r="B46" s="47"/>
      <c r="C46" s="47"/>
      <c r="D46" s="47"/>
      <c r="E46" s="47"/>
      <c r="F46" s="47"/>
      <c r="G46" s="17">
        <f>G45/12</f>
        <v>57.824999999999989</v>
      </c>
    </row>
    <row r="47" spans="1:7">
      <c r="A47" s="2"/>
      <c r="C47" s="2"/>
      <c r="D47" s="2"/>
    </row>
    <row r="48" spans="1:7" ht="15">
      <c r="A48" s="48" t="s">
        <v>96</v>
      </c>
      <c r="B48" s="48"/>
      <c r="C48" s="48"/>
      <c r="D48" s="48"/>
      <c r="E48" s="48"/>
      <c r="F48" s="48"/>
      <c r="G48" s="48"/>
    </row>
    <row r="49" spans="1:7" ht="30">
      <c r="A49" s="3" t="s">
        <v>1</v>
      </c>
      <c r="B49" s="4" t="s">
        <v>2</v>
      </c>
      <c r="C49" s="3" t="s">
        <v>3</v>
      </c>
      <c r="D49" s="3" t="s">
        <v>4</v>
      </c>
      <c r="E49" s="5" t="s">
        <v>5</v>
      </c>
      <c r="F49" s="13" t="s">
        <v>6</v>
      </c>
      <c r="G49" s="3" t="s">
        <v>7</v>
      </c>
    </row>
    <row r="50" spans="1:7" ht="213.75">
      <c r="A50" s="6">
        <v>1</v>
      </c>
      <c r="B50" s="8" t="s">
        <v>38</v>
      </c>
      <c r="C50" s="6" t="s">
        <v>3</v>
      </c>
      <c r="D50" s="6" t="s">
        <v>9</v>
      </c>
      <c r="E50" s="6">
        <v>2</v>
      </c>
      <c r="F50" s="6">
        <v>75.28</v>
      </c>
      <c r="G50" s="6">
        <f>E50*F50</f>
        <v>150.56</v>
      </c>
    </row>
    <row r="51" spans="1:7" ht="42.75">
      <c r="A51" s="6">
        <v>2</v>
      </c>
      <c r="B51" s="8" t="s">
        <v>39</v>
      </c>
      <c r="C51" s="6" t="s">
        <v>3</v>
      </c>
      <c r="D51" s="6" t="s">
        <v>9</v>
      </c>
      <c r="E51" s="12">
        <v>2</v>
      </c>
      <c r="F51" s="6">
        <v>40.26</v>
      </c>
      <c r="G51" s="6">
        <f t="shared" ref="G51:G53" si="4">E51*F51</f>
        <v>80.52</v>
      </c>
    </row>
    <row r="52" spans="1:7" ht="42.75">
      <c r="A52" s="6">
        <v>3</v>
      </c>
      <c r="B52" s="8" t="s">
        <v>67</v>
      </c>
      <c r="C52" s="6" t="s">
        <v>3</v>
      </c>
      <c r="D52" s="6" t="s">
        <v>9</v>
      </c>
      <c r="E52" s="12">
        <v>2</v>
      </c>
      <c r="F52" s="6">
        <v>50.58</v>
      </c>
      <c r="G52" s="6">
        <f t="shared" si="4"/>
        <v>101.16</v>
      </c>
    </row>
    <row r="53" spans="1:7" ht="57">
      <c r="A53" s="6">
        <v>4</v>
      </c>
      <c r="B53" s="9" t="s">
        <v>40</v>
      </c>
      <c r="C53" s="11" t="s">
        <v>28</v>
      </c>
      <c r="D53" s="6" t="s">
        <v>9</v>
      </c>
      <c r="E53" s="6">
        <v>6</v>
      </c>
      <c r="F53" s="6">
        <v>17.46</v>
      </c>
      <c r="G53" s="6">
        <f t="shared" si="4"/>
        <v>104.76</v>
      </c>
    </row>
    <row r="54" spans="1:7" ht="15">
      <c r="A54" s="47" t="s">
        <v>41</v>
      </c>
      <c r="B54" s="47"/>
      <c r="C54" s="47"/>
      <c r="D54" s="47"/>
      <c r="E54" s="47"/>
      <c r="F54" s="47"/>
      <c r="G54" s="17">
        <f>(SUM(G50:G53)*2)</f>
        <v>874</v>
      </c>
    </row>
    <row r="55" spans="1:7" ht="15">
      <c r="A55" s="49" t="s">
        <v>218</v>
      </c>
      <c r="B55" s="49"/>
      <c r="C55" s="49"/>
      <c r="D55" s="49"/>
      <c r="E55" s="49"/>
      <c r="F55" s="49"/>
      <c r="G55" s="17">
        <f>G54/12</f>
        <v>72.833333333333329</v>
      </c>
    </row>
  </sheetData>
  <mergeCells count="9">
    <mergeCell ref="A55:F55"/>
    <mergeCell ref="A54:F54"/>
    <mergeCell ref="A2:G2"/>
    <mergeCell ref="A37:G37"/>
    <mergeCell ref="A48:G48"/>
    <mergeCell ref="A34:F34"/>
    <mergeCell ref="A45:F45"/>
    <mergeCell ref="A35:F35"/>
    <mergeCell ref="A46:F46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23BAF-1E4D-4FEF-BC69-B15540E2EDE0}">
  <sheetPr>
    <tabColor rgb="FF92D050"/>
  </sheetPr>
  <dimension ref="A2:G19"/>
  <sheetViews>
    <sheetView topLeftCell="A10" zoomScale="85" zoomScaleNormal="85" workbookViewId="0">
      <selection activeCell="J6" sqref="J6"/>
    </sheetView>
  </sheetViews>
  <sheetFormatPr defaultRowHeight="14.25"/>
  <cols>
    <col min="1" max="1" width="3" bestFit="1" customWidth="1"/>
    <col min="2" max="2" width="50.375" customWidth="1"/>
    <col min="4" max="4" width="11.875" bestFit="1" customWidth="1"/>
    <col min="5" max="6" width="10.375" customWidth="1"/>
    <col min="7" max="7" width="11.125" customWidth="1"/>
  </cols>
  <sheetData>
    <row r="2" spans="1:7" ht="15">
      <c r="A2" s="48" t="s">
        <v>159</v>
      </c>
      <c r="B2" s="48"/>
      <c r="C2" s="48"/>
      <c r="D2" s="48"/>
      <c r="E2" s="48"/>
      <c r="F2" s="48"/>
      <c r="G2" s="48"/>
    </row>
    <row r="3" spans="1:7" ht="30">
      <c r="A3" s="3" t="s">
        <v>1</v>
      </c>
      <c r="B3" s="4" t="s">
        <v>2</v>
      </c>
      <c r="C3" s="3" t="s">
        <v>3</v>
      </c>
      <c r="D3" s="3" t="s">
        <v>4</v>
      </c>
      <c r="E3" s="5" t="s">
        <v>5</v>
      </c>
      <c r="F3" s="13" t="s">
        <v>6</v>
      </c>
      <c r="G3" s="3" t="s">
        <v>7</v>
      </c>
    </row>
    <row r="4" spans="1:7" ht="42.75">
      <c r="A4" s="6">
        <v>1</v>
      </c>
      <c r="B4" s="8" t="s">
        <v>58</v>
      </c>
      <c r="C4" s="6" t="s">
        <v>28</v>
      </c>
      <c r="D4" s="6" t="s">
        <v>9</v>
      </c>
      <c r="E4" s="6">
        <v>1</v>
      </c>
      <c r="F4" s="14">
        <v>81.180000000000007</v>
      </c>
      <c r="G4" s="14">
        <f>E4*F4</f>
        <v>81.180000000000007</v>
      </c>
    </row>
    <row r="5" spans="1:7" ht="28.5">
      <c r="A5" s="6">
        <v>2</v>
      </c>
      <c r="B5" s="9" t="s">
        <v>30</v>
      </c>
      <c r="C5" s="11" t="s">
        <v>31</v>
      </c>
      <c r="D5" s="6" t="s">
        <v>9</v>
      </c>
      <c r="E5" s="6">
        <v>6</v>
      </c>
      <c r="F5" s="14">
        <v>30.9</v>
      </c>
      <c r="G5" s="14">
        <f t="shared" ref="G5:G8" si="0">E5*F5</f>
        <v>185.39999999999998</v>
      </c>
    </row>
    <row r="6" spans="1:7" ht="99.75">
      <c r="A6" s="6">
        <v>3</v>
      </c>
      <c r="B6" s="9" t="s">
        <v>64</v>
      </c>
      <c r="C6" s="6" t="s">
        <v>3</v>
      </c>
      <c r="D6" s="6" t="s">
        <v>9</v>
      </c>
      <c r="E6" s="6">
        <v>1</v>
      </c>
      <c r="F6" s="14">
        <v>26.57</v>
      </c>
      <c r="G6" s="14">
        <f t="shared" si="0"/>
        <v>26.57</v>
      </c>
    </row>
    <row r="7" spans="1:7" ht="270" customHeight="1">
      <c r="A7" s="6">
        <v>4</v>
      </c>
      <c r="B7" s="9" t="s">
        <v>94</v>
      </c>
      <c r="C7" s="6" t="s">
        <v>3</v>
      </c>
      <c r="D7" s="6" t="s">
        <v>9</v>
      </c>
      <c r="E7" s="6">
        <v>20</v>
      </c>
      <c r="F7" s="14">
        <v>3.28</v>
      </c>
      <c r="G7" s="14">
        <f>E7*F7</f>
        <v>65.599999999999994</v>
      </c>
    </row>
    <row r="8" spans="1:7" s="21" customFormat="1">
      <c r="A8" s="12">
        <v>5</v>
      </c>
      <c r="B8" s="19" t="s">
        <v>95</v>
      </c>
      <c r="C8" s="12" t="s">
        <v>3</v>
      </c>
      <c r="D8" s="12" t="s">
        <v>9</v>
      </c>
      <c r="E8" s="12">
        <v>6</v>
      </c>
      <c r="F8" s="20">
        <v>11.96</v>
      </c>
      <c r="G8" s="20">
        <f t="shared" si="0"/>
        <v>71.760000000000005</v>
      </c>
    </row>
    <row r="9" spans="1:7" ht="15">
      <c r="A9" s="47" t="s">
        <v>36</v>
      </c>
      <c r="B9" s="47"/>
      <c r="C9" s="47"/>
      <c r="D9" s="47"/>
      <c r="E9" s="47"/>
      <c r="F9" s="47"/>
      <c r="G9" s="15">
        <f>SUM(G4:G8)*2</f>
        <v>861.02</v>
      </c>
    </row>
    <row r="10" spans="1:7" ht="15">
      <c r="A10" s="47" t="s">
        <v>217</v>
      </c>
      <c r="B10" s="47"/>
      <c r="C10" s="47"/>
      <c r="D10" s="47"/>
      <c r="E10" s="47"/>
      <c r="F10" s="47"/>
      <c r="G10" s="15">
        <f>G9/12</f>
        <v>71.751666666666665</v>
      </c>
    </row>
    <row r="11" spans="1:7" ht="15">
      <c r="A11" s="36"/>
      <c r="B11" s="36"/>
      <c r="C11" s="36"/>
      <c r="D11" s="36"/>
      <c r="E11" s="36"/>
      <c r="F11" s="36"/>
      <c r="G11" s="39"/>
    </row>
    <row r="12" spans="1:7" ht="15">
      <c r="A12" s="48" t="s">
        <v>160</v>
      </c>
      <c r="B12" s="48"/>
      <c r="C12" s="48"/>
      <c r="D12" s="48"/>
      <c r="E12" s="48"/>
      <c r="F12" s="48"/>
      <c r="G12" s="48"/>
    </row>
    <row r="13" spans="1:7" ht="30">
      <c r="A13" s="3" t="s">
        <v>1</v>
      </c>
      <c r="B13" s="4" t="s">
        <v>2</v>
      </c>
      <c r="C13" s="3" t="s">
        <v>3</v>
      </c>
      <c r="D13" s="3" t="s">
        <v>4</v>
      </c>
      <c r="E13" s="5" t="s">
        <v>5</v>
      </c>
      <c r="F13" s="13" t="s">
        <v>6</v>
      </c>
      <c r="G13" s="3" t="s">
        <v>7</v>
      </c>
    </row>
    <row r="14" spans="1:7" ht="206.25" customHeight="1">
      <c r="A14" s="6">
        <v>1</v>
      </c>
      <c r="B14" s="8" t="s">
        <v>157</v>
      </c>
      <c r="C14" s="6" t="s">
        <v>3</v>
      </c>
      <c r="D14" s="6" t="s">
        <v>9</v>
      </c>
      <c r="E14" s="6">
        <v>2</v>
      </c>
      <c r="F14" s="14">
        <v>75.28</v>
      </c>
      <c r="G14" s="14">
        <f>E14*F14</f>
        <v>150.56</v>
      </c>
    </row>
    <row r="15" spans="1:7" ht="42.75">
      <c r="A15" s="6">
        <v>2</v>
      </c>
      <c r="B15" s="8" t="s">
        <v>158</v>
      </c>
      <c r="C15" s="6" t="s">
        <v>3</v>
      </c>
      <c r="D15" s="6" t="s">
        <v>9</v>
      </c>
      <c r="E15" s="12">
        <v>2</v>
      </c>
      <c r="F15" s="14">
        <v>40.26</v>
      </c>
      <c r="G15" s="14">
        <f t="shared" ref="G15:G17" si="1">E15*F15</f>
        <v>80.52</v>
      </c>
    </row>
    <row r="16" spans="1:7" ht="42.75">
      <c r="A16" s="6">
        <v>3</v>
      </c>
      <c r="B16" s="9" t="s">
        <v>67</v>
      </c>
      <c r="C16" s="6" t="s">
        <v>3</v>
      </c>
      <c r="D16" s="6" t="s">
        <v>9</v>
      </c>
      <c r="E16" s="12">
        <v>2</v>
      </c>
      <c r="F16" s="6">
        <v>50.58</v>
      </c>
      <c r="G16" s="14">
        <f t="shared" si="1"/>
        <v>101.16</v>
      </c>
    </row>
    <row r="17" spans="1:7" ht="57">
      <c r="A17" s="6">
        <v>4</v>
      </c>
      <c r="B17" s="9" t="s">
        <v>99</v>
      </c>
      <c r="C17" s="11" t="s">
        <v>28</v>
      </c>
      <c r="D17" s="6" t="s">
        <v>9</v>
      </c>
      <c r="E17" s="6">
        <v>6</v>
      </c>
      <c r="F17" s="6">
        <v>17.46</v>
      </c>
      <c r="G17" s="14">
        <f t="shared" si="1"/>
        <v>104.76</v>
      </c>
    </row>
    <row r="18" spans="1:7" ht="15">
      <c r="A18" s="47" t="s">
        <v>41</v>
      </c>
      <c r="B18" s="47"/>
      <c r="C18" s="47"/>
      <c r="D18" s="47"/>
      <c r="E18" s="47"/>
      <c r="F18" s="47"/>
      <c r="G18" s="16">
        <f>SUM(G14:G17)*2</f>
        <v>874</v>
      </c>
    </row>
    <row r="19" spans="1:7" ht="15">
      <c r="A19" s="49" t="s">
        <v>218</v>
      </c>
      <c r="B19" s="49"/>
      <c r="C19" s="49"/>
      <c r="D19" s="49"/>
      <c r="E19" s="49"/>
      <c r="F19" s="49"/>
      <c r="G19" s="32">
        <f>G18/12</f>
        <v>72.833333333333329</v>
      </c>
    </row>
  </sheetData>
  <mergeCells count="6">
    <mergeCell ref="A19:F19"/>
    <mergeCell ref="A18:F18"/>
    <mergeCell ref="A2:G2"/>
    <mergeCell ref="A12:G12"/>
    <mergeCell ref="A9:F9"/>
    <mergeCell ref="A10:F10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96A9D-B5F2-41E7-91D8-F34DEDE43C9F}">
  <sheetPr>
    <tabColor rgb="FF92D050"/>
  </sheetPr>
  <dimension ref="A2:J19"/>
  <sheetViews>
    <sheetView topLeftCell="A7" zoomScaleNormal="100" workbookViewId="0">
      <selection activeCell="J19" sqref="J19"/>
    </sheetView>
  </sheetViews>
  <sheetFormatPr defaultRowHeight="14.25"/>
  <cols>
    <col min="1" max="1" width="3.25" bestFit="1" customWidth="1"/>
    <col min="2" max="2" width="57.375" customWidth="1"/>
    <col min="4" max="4" width="11.875" bestFit="1" customWidth="1"/>
    <col min="5" max="5" width="10.375" customWidth="1"/>
    <col min="6" max="6" width="9.75" customWidth="1"/>
    <col min="7" max="7" width="14.5" customWidth="1"/>
  </cols>
  <sheetData>
    <row r="2" spans="1:10" ht="15">
      <c r="A2" s="48" t="s">
        <v>97</v>
      </c>
      <c r="B2" s="48"/>
      <c r="C2" s="48"/>
      <c r="D2" s="48"/>
      <c r="E2" s="48"/>
      <c r="F2" s="48"/>
      <c r="G2" s="48"/>
    </row>
    <row r="3" spans="1:10" ht="45">
      <c r="A3" s="3" t="s">
        <v>1</v>
      </c>
      <c r="B3" s="4" t="s">
        <v>2</v>
      </c>
      <c r="C3" s="3" t="s">
        <v>3</v>
      </c>
      <c r="D3" s="3" t="s">
        <v>4</v>
      </c>
      <c r="E3" s="5" t="s">
        <v>5</v>
      </c>
      <c r="F3" s="5" t="s">
        <v>6</v>
      </c>
      <c r="G3" s="4" t="s">
        <v>7</v>
      </c>
    </row>
    <row r="4" spans="1:10" ht="28.5">
      <c r="A4" s="6">
        <v>1</v>
      </c>
      <c r="B4" s="8" t="s">
        <v>98</v>
      </c>
      <c r="C4" s="6" t="s">
        <v>3</v>
      </c>
      <c r="D4" s="6" t="s">
        <v>9</v>
      </c>
      <c r="E4" s="6">
        <v>2</v>
      </c>
      <c r="F4" s="14">
        <v>62.38</v>
      </c>
      <c r="G4" s="14">
        <f>E4*F4</f>
        <v>124.76</v>
      </c>
    </row>
    <row r="5" spans="1:10" ht="42.75">
      <c r="A5" s="6">
        <v>2</v>
      </c>
      <c r="B5" s="8" t="s">
        <v>39</v>
      </c>
      <c r="C5" s="6" t="s">
        <v>3</v>
      </c>
      <c r="D5" s="6" t="s">
        <v>9</v>
      </c>
      <c r="E5" s="12">
        <v>2</v>
      </c>
      <c r="F5" s="14">
        <v>40.26</v>
      </c>
      <c r="G5" s="14">
        <f t="shared" ref="G5:G7" si="0">E5*F5</f>
        <v>80.52</v>
      </c>
    </row>
    <row r="6" spans="1:10" ht="42.75">
      <c r="A6" s="6">
        <v>3</v>
      </c>
      <c r="B6" s="9" t="s">
        <v>99</v>
      </c>
      <c r="C6" s="11" t="s">
        <v>28</v>
      </c>
      <c r="D6" s="6" t="s">
        <v>9</v>
      </c>
      <c r="E6" s="6">
        <v>6</v>
      </c>
      <c r="F6" s="14">
        <v>17.46</v>
      </c>
      <c r="G6" s="14">
        <f t="shared" si="0"/>
        <v>104.76</v>
      </c>
    </row>
    <row r="7" spans="1:10" ht="28.5">
      <c r="A7" s="6">
        <v>4</v>
      </c>
      <c r="B7" s="8" t="s">
        <v>100</v>
      </c>
      <c r="C7" s="6" t="s">
        <v>28</v>
      </c>
      <c r="D7" s="6" t="s">
        <v>9</v>
      </c>
      <c r="E7" s="6">
        <v>1</v>
      </c>
      <c r="F7" s="14">
        <v>81.59</v>
      </c>
      <c r="G7" s="14">
        <f t="shared" si="0"/>
        <v>81.59</v>
      </c>
    </row>
    <row r="8" spans="1:10" ht="15">
      <c r="A8" s="47" t="s">
        <v>41</v>
      </c>
      <c r="B8" s="47"/>
      <c r="C8" s="47"/>
      <c r="D8" s="47"/>
      <c r="E8" s="47"/>
      <c r="F8" s="47"/>
      <c r="G8" s="15">
        <f>(SUM(G4:G7)*2)</f>
        <v>783.26</v>
      </c>
    </row>
    <row r="9" spans="1:10" ht="15">
      <c r="A9" s="47" t="s">
        <v>218</v>
      </c>
      <c r="B9" s="47"/>
      <c r="C9" s="47"/>
      <c r="D9" s="47"/>
      <c r="E9" s="47"/>
      <c r="F9" s="47"/>
      <c r="G9" s="15">
        <f>G8/12</f>
        <v>65.271666666666661</v>
      </c>
    </row>
    <row r="10" spans="1:10">
      <c r="A10" s="39"/>
      <c r="B10" s="40"/>
      <c r="C10" s="39"/>
      <c r="D10" s="39"/>
      <c r="E10" s="41"/>
      <c r="F10" s="41"/>
      <c r="G10" s="41"/>
    </row>
    <row r="11" spans="1:10" ht="15">
      <c r="A11" s="48" t="s">
        <v>101</v>
      </c>
      <c r="B11" s="48"/>
      <c r="C11" s="48"/>
      <c r="D11" s="48"/>
      <c r="E11" s="48"/>
      <c r="F11" s="48"/>
      <c r="G11" s="48"/>
    </row>
    <row r="12" spans="1:10" ht="45">
      <c r="A12" s="3" t="s">
        <v>1</v>
      </c>
      <c r="B12" s="4" t="s">
        <v>2</v>
      </c>
      <c r="C12" s="3" t="s">
        <v>3</v>
      </c>
      <c r="D12" s="3" t="s">
        <v>4</v>
      </c>
      <c r="E12" s="5" t="s">
        <v>5</v>
      </c>
      <c r="F12" s="5" t="s">
        <v>6</v>
      </c>
      <c r="G12" s="4" t="s">
        <v>7</v>
      </c>
    </row>
    <row r="13" spans="1:10" ht="42.75">
      <c r="A13" s="6">
        <v>1</v>
      </c>
      <c r="B13" s="8" t="s">
        <v>102</v>
      </c>
      <c r="C13" s="6" t="s">
        <v>62</v>
      </c>
      <c r="D13" s="6" t="s">
        <v>9</v>
      </c>
      <c r="E13" s="50">
        <v>14</v>
      </c>
      <c r="F13" s="14">
        <v>20.72</v>
      </c>
      <c r="G13" s="14">
        <f>E13*F13</f>
        <v>290.08</v>
      </c>
      <c r="J13">
        <f>100*14</f>
        <v>1400</v>
      </c>
    </row>
    <row r="14" spans="1:10" ht="42.75">
      <c r="A14" s="6">
        <v>2</v>
      </c>
      <c r="B14" s="8" t="s">
        <v>103</v>
      </c>
      <c r="C14" s="6" t="s">
        <v>104</v>
      </c>
      <c r="D14" s="6" t="s">
        <v>9</v>
      </c>
      <c r="E14" s="6">
        <v>4</v>
      </c>
      <c r="F14" s="14">
        <v>13.43</v>
      </c>
      <c r="G14" s="14">
        <f t="shared" ref="G14:G17" si="1">E14*F14</f>
        <v>53.72</v>
      </c>
      <c r="J14">
        <f>J13/6</f>
        <v>233.33333333333334</v>
      </c>
    </row>
    <row r="15" spans="1:10" ht="42.75">
      <c r="A15" s="6">
        <v>3</v>
      </c>
      <c r="B15" s="9" t="s">
        <v>105</v>
      </c>
      <c r="C15" s="6" t="s">
        <v>104</v>
      </c>
      <c r="D15" s="6" t="s">
        <v>9</v>
      </c>
      <c r="E15" s="6">
        <v>1</v>
      </c>
      <c r="F15" s="14">
        <v>13.13</v>
      </c>
      <c r="G15" s="14">
        <f t="shared" si="1"/>
        <v>13.13</v>
      </c>
      <c r="J15">
        <f>J14/22</f>
        <v>10.606060606060607</v>
      </c>
    </row>
    <row r="16" spans="1:10" ht="128.25">
      <c r="A16" s="6">
        <v>4</v>
      </c>
      <c r="B16" s="9" t="s">
        <v>61</v>
      </c>
      <c r="C16" s="6" t="s">
        <v>62</v>
      </c>
      <c r="D16" s="6" t="s">
        <v>9</v>
      </c>
      <c r="E16" s="6">
        <v>6</v>
      </c>
      <c r="F16" s="14">
        <v>13.23</v>
      </c>
      <c r="G16" s="14">
        <f t="shared" si="1"/>
        <v>79.38</v>
      </c>
    </row>
    <row r="17" spans="1:7" ht="57">
      <c r="A17" s="6">
        <v>5</v>
      </c>
      <c r="B17" s="8" t="s">
        <v>106</v>
      </c>
      <c r="C17" s="6" t="s">
        <v>104</v>
      </c>
      <c r="D17" s="6" t="s">
        <v>9</v>
      </c>
      <c r="E17" s="6">
        <v>13</v>
      </c>
      <c r="F17" s="14">
        <v>25.28</v>
      </c>
      <c r="G17" s="14">
        <f t="shared" si="1"/>
        <v>328.64</v>
      </c>
    </row>
    <row r="18" spans="1:7" ht="15">
      <c r="A18" s="47" t="s">
        <v>36</v>
      </c>
      <c r="B18" s="47"/>
      <c r="C18" s="47"/>
      <c r="D18" s="47"/>
      <c r="E18" s="47"/>
      <c r="F18" s="47"/>
      <c r="G18" s="16">
        <f>(SUM(G13:G17)*2)</f>
        <v>1529.8999999999999</v>
      </c>
    </row>
    <row r="19" spans="1:7" ht="15">
      <c r="A19" s="49" t="s">
        <v>217</v>
      </c>
      <c r="B19" s="49"/>
      <c r="C19" s="49"/>
      <c r="D19" s="49"/>
      <c r="E19" s="49"/>
      <c r="F19" s="49"/>
      <c r="G19" s="32">
        <f>G18/12</f>
        <v>127.49166666666666</v>
      </c>
    </row>
  </sheetData>
  <mergeCells count="6">
    <mergeCell ref="A19:F19"/>
    <mergeCell ref="A18:F18"/>
    <mergeCell ref="A2:G2"/>
    <mergeCell ref="A11:G11"/>
    <mergeCell ref="A8:F8"/>
    <mergeCell ref="A9:F9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4F2D7-A252-4BD8-8472-477661520D9C}">
  <sheetPr>
    <tabColor rgb="FF92D050"/>
  </sheetPr>
  <dimension ref="A2:G16"/>
  <sheetViews>
    <sheetView tabSelected="1" zoomScale="85" zoomScaleNormal="85" workbookViewId="0">
      <selection activeCell="G16" sqref="G16"/>
    </sheetView>
  </sheetViews>
  <sheetFormatPr defaultRowHeight="14.25"/>
  <cols>
    <col min="1" max="1" width="3.25" bestFit="1" customWidth="1"/>
    <col min="2" max="2" width="55.375" customWidth="1"/>
    <col min="4" max="4" width="11.875" bestFit="1" customWidth="1"/>
    <col min="5" max="5" width="10.75" customWidth="1"/>
    <col min="6" max="6" width="10.25" customWidth="1"/>
    <col min="7" max="7" width="9.25" bestFit="1" customWidth="1"/>
  </cols>
  <sheetData>
    <row r="2" spans="1:7" ht="15">
      <c r="A2" s="48" t="s">
        <v>161</v>
      </c>
      <c r="B2" s="48"/>
      <c r="C2" s="48"/>
      <c r="D2" s="48"/>
      <c r="E2" s="48"/>
      <c r="F2" s="48"/>
      <c r="G2" s="48"/>
    </row>
    <row r="3" spans="1:7" ht="30">
      <c r="A3" s="3" t="s">
        <v>1</v>
      </c>
      <c r="B3" s="4" t="s">
        <v>2</v>
      </c>
      <c r="C3" s="3" t="s">
        <v>3</v>
      </c>
      <c r="D3" s="3" t="s">
        <v>4</v>
      </c>
      <c r="E3" s="5" t="s">
        <v>5</v>
      </c>
      <c r="F3" s="5" t="s">
        <v>6</v>
      </c>
      <c r="G3" s="4" t="s">
        <v>7</v>
      </c>
    </row>
    <row r="4" spans="1:7" ht="28.5">
      <c r="A4" s="6">
        <v>1</v>
      </c>
      <c r="B4" s="8" t="s">
        <v>98</v>
      </c>
      <c r="C4" s="6" t="s">
        <v>3</v>
      </c>
      <c r="D4" s="6" t="s">
        <v>9</v>
      </c>
      <c r="E4" s="6">
        <v>2</v>
      </c>
      <c r="F4" s="14">
        <v>62.38</v>
      </c>
      <c r="G4" s="14">
        <f>E4*F4</f>
        <v>124.76</v>
      </c>
    </row>
    <row r="5" spans="1:7" ht="42.75">
      <c r="A5" s="6">
        <v>2</v>
      </c>
      <c r="B5" s="8" t="s">
        <v>39</v>
      </c>
      <c r="C5" s="6" t="s">
        <v>3</v>
      </c>
      <c r="D5" s="6" t="s">
        <v>9</v>
      </c>
      <c r="E5" s="12">
        <v>2</v>
      </c>
      <c r="F5" s="14">
        <v>40.26</v>
      </c>
      <c r="G5" s="14">
        <f t="shared" ref="G5:G7" si="0">E5*F5</f>
        <v>80.52</v>
      </c>
    </row>
    <row r="6" spans="1:7" ht="57">
      <c r="A6" s="6">
        <v>3</v>
      </c>
      <c r="B6" s="9" t="s">
        <v>40</v>
      </c>
      <c r="C6" s="11" t="s">
        <v>28</v>
      </c>
      <c r="D6" s="6" t="s">
        <v>9</v>
      </c>
      <c r="E6" s="6">
        <v>6</v>
      </c>
      <c r="F6" s="14">
        <v>17.46</v>
      </c>
      <c r="G6" s="14">
        <f t="shared" si="0"/>
        <v>104.76</v>
      </c>
    </row>
    <row r="7" spans="1:7" ht="28.5">
      <c r="A7" s="6">
        <v>4</v>
      </c>
      <c r="B7" s="9" t="s">
        <v>162</v>
      </c>
      <c r="C7" s="6" t="s">
        <v>28</v>
      </c>
      <c r="D7" s="6" t="s">
        <v>9</v>
      </c>
      <c r="E7" s="6">
        <v>1</v>
      </c>
      <c r="F7" s="14">
        <v>81.2</v>
      </c>
      <c r="G7" s="14">
        <f t="shared" si="0"/>
        <v>81.2</v>
      </c>
    </row>
    <row r="8" spans="1:7" ht="15">
      <c r="A8" s="47" t="s">
        <v>41</v>
      </c>
      <c r="B8" s="47"/>
      <c r="C8" s="47"/>
      <c r="D8" s="47"/>
      <c r="E8" s="47"/>
      <c r="F8" s="47"/>
      <c r="G8" s="16">
        <f>SUM(G4:G7)*2</f>
        <v>782.48</v>
      </c>
    </row>
    <row r="9" spans="1:7" ht="15">
      <c r="A9" s="47" t="s">
        <v>218</v>
      </c>
      <c r="B9" s="47"/>
      <c r="C9" s="47"/>
      <c r="D9" s="47"/>
      <c r="E9" s="47"/>
      <c r="F9" s="47"/>
      <c r="G9" s="16">
        <f>G8/12</f>
        <v>65.206666666666663</v>
      </c>
    </row>
    <row r="11" spans="1:7" ht="15">
      <c r="A11" s="48" t="s">
        <v>163</v>
      </c>
      <c r="B11" s="48"/>
      <c r="C11" s="48"/>
      <c r="D11" s="48"/>
      <c r="E11" s="48"/>
      <c r="F11" s="48"/>
      <c r="G11" s="48"/>
    </row>
    <row r="12" spans="1:7" ht="30">
      <c r="A12" s="3" t="s">
        <v>1</v>
      </c>
      <c r="B12" s="4" t="s">
        <v>2</v>
      </c>
      <c r="C12" s="3" t="s">
        <v>3</v>
      </c>
      <c r="D12" s="3" t="s">
        <v>4</v>
      </c>
      <c r="E12" s="5" t="s">
        <v>5</v>
      </c>
      <c r="F12" s="5" t="s">
        <v>6</v>
      </c>
      <c r="G12" s="4" t="s">
        <v>7</v>
      </c>
    </row>
    <row r="13" spans="1:7" ht="28.5">
      <c r="A13" s="6">
        <v>1</v>
      </c>
      <c r="B13" s="10" t="s">
        <v>30</v>
      </c>
      <c r="C13" s="11" t="s">
        <v>31</v>
      </c>
      <c r="D13" s="6" t="s">
        <v>9</v>
      </c>
      <c r="E13" s="6">
        <v>6</v>
      </c>
      <c r="F13" s="14">
        <v>30.9</v>
      </c>
      <c r="G13" s="14">
        <f>E13*F13</f>
        <v>185.39999999999998</v>
      </c>
    </row>
    <row r="14" spans="1:7" ht="128.25">
      <c r="A14" s="6">
        <v>2</v>
      </c>
      <c r="B14" s="9" t="s">
        <v>61</v>
      </c>
      <c r="C14" s="6" t="s">
        <v>62</v>
      </c>
      <c r="D14" s="6" t="s">
        <v>9</v>
      </c>
      <c r="E14" s="6">
        <v>1</v>
      </c>
      <c r="F14" s="14">
        <v>13.23</v>
      </c>
      <c r="G14" s="14">
        <f>E14*F14</f>
        <v>13.23</v>
      </c>
    </row>
    <row r="15" spans="1:7" ht="15">
      <c r="A15" s="47" t="s">
        <v>36</v>
      </c>
      <c r="B15" s="47"/>
      <c r="C15" s="47"/>
      <c r="D15" s="47"/>
      <c r="E15" s="47"/>
      <c r="F15" s="47"/>
      <c r="G15" s="18">
        <f>SUM(G13:G14)*2</f>
        <v>397.25999999999993</v>
      </c>
    </row>
    <row r="16" spans="1:7" ht="15">
      <c r="A16" s="49" t="s">
        <v>217</v>
      </c>
      <c r="B16" s="49"/>
      <c r="C16" s="49"/>
      <c r="D16" s="49"/>
      <c r="E16" s="49"/>
      <c r="F16" s="49"/>
      <c r="G16" s="32">
        <f>G15/12</f>
        <v>33.104999999999997</v>
      </c>
    </row>
  </sheetData>
  <mergeCells count="6">
    <mergeCell ref="A16:F16"/>
    <mergeCell ref="A15:F15"/>
    <mergeCell ref="A2:G2"/>
    <mergeCell ref="A11:G11"/>
    <mergeCell ref="A8:F8"/>
    <mergeCell ref="A9:F9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BAEA8AEF289EC469568070342C0A21E" ma:contentTypeVersion="15" ma:contentTypeDescription="Crie um novo documento." ma:contentTypeScope="" ma:versionID="4cfdc25eed6d5d3da4c0af82145c307b">
  <xsd:schema xmlns:xsd="http://www.w3.org/2001/XMLSchema" xmlns:xs="http://www.w3.org/2001/XMLSchema" xmlns:p="http://schemas.microsoft.com/office/2006/metadata/properties" xmlns:ns2="93f79b37-4887-4a39-80d2-0936e4ef5ed3" xmlns:ns3="9ac3dc5f-7cd1-44f1-ad3e-c852f362b0cb" targetNamespace="http://schemas.microsoft.com/office/2006/metadata/properties" ma:root="true" ma:fieldsID="7850ae2abeb570ab64cdd119dbd37592" ns2:_="" ns3:_="">
    <xsd:import namespace="93f79b37-4887-4a39-80d2-0936e4ef5ed3"/>
    <xsd:import namespace="9ac3dc5f-7cd1-44f1-ad3e-c852f362b0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79b37-4887-4a39-80d2-0936e4ef5e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abe3d53f-864c-4c30-b421-a8cfe89dac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c3dc5f-7cd1-44f1-ad3e-c852f362b0c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8ff4d375-e1b5-44bb-8188-a3eed6ef4b38}" ma:internalName="TaxCatchAll" ma:showField="CatchAllData" ma:web="9ac3dc5f-7cd1-44f1-ad3e-c852f362b0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c3dc5f-7cd1-44f1-ad3e-c852f362b0cb" xsi:nil="true"/>
    <lcf76f155ced4ddcb4097134ff3c332f xmlns="93f79b37-4887-4a39-80d2-0936e4ef5ed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93680D2-8B94-465E-9F4D-57F60DC9C8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5EA41A-9B1D-4356-9685-40B16E90DC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f79b37-4887-4a39-80d2-0936e4ef5ed3"/>
    <ds:schemaRef ds:uri="9ac3dc5f-7cd1-44f1-ad3e-c852f362b0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54626A-4814-41C9-84D6-938E5DE0FCE8}">
  <ds:schemaRefs>
    <ds:schemaRef ds:uri="http://schemas.microsoft.com/office/2006/documentManagement/types"/>
    <ds:schemaRef ds:uri="http://www.w3.org/XML/1998/namespace"/>
    <ds:schemaRef ds:uri="93f79b37-4887-4a39-80d2-0936e4ef5ed3"/>
    <ds:schemaRef ds:uri="9ac3dc5f-7cd1-44f1-ad3e-c852f362b0cb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Porteiro</vt:lpstr>
      <vt:lpstr>Recepcionista</vt:lpstr>
      <vt:lpstr>Jardineiro</vt:lpstr>
      <vt:lpstr>Eletricista</vt:lpstr>
      <vt:lpstr>Piscineiro</vt:lpstr>
      <vt:lpstr>Pedreiro</vt:lpstr>
      <vt:lpstr>Servente de Obras</vt:lpstr>
      <vt:lpstr>AUX.SAÚDE BUCAL</vt:lpstr>
      <vt:lpstr>Encarregado</vt:lpstr>
      <vt:lpstr>Aux. de Cozinha</vt:lpstr>
      <vt:lpstr>Aux. Man. Predial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Elania Hortins Dantas</dc:creator>
  <cp:keywords/>
  <dc:description/>
  <cp:lastModifiedBy>Maria das Vitorias de Macedo Azevedo</cp:lastModifiedBy>
  <cp:revision/>
  <dcterms:created xsi:type="dcterms:W3CDTF">2024-07-14T00:22:18Z</dcterms:created>
  <dcterms:modified xsi:type="dcterms:W3CDTF">2026-04-07T19:18:05Z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0x0101002BAEA8AEF289EC469568070342C0A21E</vt:lpwstr>
  </property>
  <property fmtid="{D5CDD505-2E9C-101B-9397-08002B2CF9AE}" pid="3" name="MediaServiceImageTags">
    <vt:lpwstr/>
  </property>
</Properties>
</file>