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https://academicoifrnedu.sharepoint.com/sites/PRODES/Shared Documents/General/PRODES/ESCRITÓRIO DE PROJETOS/2. Diretrizes e Normas/_Novos Normativos Resolução 53/Modelos e Minutas IFRN/Novos Modelos de Plano de Trabalho/"/>
    </mc:Choice>
  </mc:AlternateContent>
  <xr:revisionPtr revIDLastSave="745" documentId="13_ncr:1_{C7C510A4-B825-4841-B4E3-D9BF7AD7AC5B}" xr6:coauthVersionLast="47" xr6:coauthVersionMax="47" xr10:uidLastSave="{A089C540-8589-406D-BF66-A4330F27DD90}"/>
  <bookViews>
    <workbookView xWindow="-120" yWindow="-120" windowWidth="29040" windowHeight="15840" firstSheet="1" activeTab="1" xr2:uid="{00000000-000D-0000-FFFF-FFFF00000000}"/>
  </bookViews>
  <sheets>
    <sheet name="Jogos Internos" sheetId="2" state="hidden" r:id="rId1"/>
    <sheet name="1 Orçamento Detalhado" sheetId="14" r:id="rId2"/>
    <sheet name="2 Orçamento Resumido" sheetId="15" r:id="rId3"/>
    <sheet name="3 Memória de Cálculo - Bolsas" sheetId="16" r:id="rId4"/>
    <sheet name="Jogos Nordeste FinanceiroCampus" sheetId="6" state="hidden" r:id="rId5"/>
    <sheet name="Plan1" sheetId="7" state="hidden" r:id="rId6"/>
    <sheet name="Serviços" sheetId="8" state="hidden" r:id="rId7"/>
    <sheet name="Materiais" sheetId="9" state="hidden" r:id="rId8"/>
    <sheet name="Saúde" sheetId="10" state="hidden" r:id="rId9"/>
    <sheet name="PQV Reitoria" sheetId="11" state="hidden" r:id="rId10"/>
  </sheets>
  <definedNames>
    <definedName name="_xlnm._FilterDatabase" localSheetId="7" hidden="1">Materiais!$A$1:$G$96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5" roundtripDataSignature="AMtx7mhEPtEpa0MPMcWJNb32i9R7M+ZPUA=="/>
    </ext>
  </extLst>
</workbook>
</file>

<file path=xl/calcChain.xml><?xml version="1.0" encoding="utf-8"?>
<calcChain xmlns="http://schemas.openxmlformats.org/spreadsheetml/2006/main">
  <c r="D13" i="15" l="1"/>
  <c r="H87" i="14"/>
  <c r="H86" i="14"/>
  <c r="H85" i="14"/>
  <c r="H89" i="14" l="1"/>
  <c r="D12" i="15" s="1"/>
  <c r="H45" i="14"/>
  <c r="D7" i="15" s="1"/>
  <c r="I11" i="16"/>
  <c r="I10" i="16"/>
  <c r="I9" i="16"/>
  <c r="I8" i="16"/>
  <c r="I7" i="16"/>
  <c r="I6" i="16"/>
  <c r="H6" i="16" s="1"/>
  <c r="I5" i="16"/>
  <c r="H5" i="16" s="1"/>
  <c r="I4" i="16"/>
  <c r="H4" i="16" s="1"/>
  <c r="I14" i="16" l="1"/>
  <c r="H76" i="14" l="1"/>
  <c r="H78" i="14"/>
  <c r="H77" i="14"/>
  <c r="H99" i="14"/>
  <c r="H100" i="14" l="1"/>
  <c r="H80" i="14"/>
  <c r="D11" i="15" s="1"/>
  <c r="H69" i="14"/>
  <c r="H68" i="14"/>
  <c r="H61" i="14"/>
  <c r="H60" i="14"/>
  <c r="H59" i="14"/>
  <c r="H38" i="14"/>
  <c r="D6" i="15" s="1"/>
  <c r="H23" i="14"/>
  <c r="D4" i="15" s="1"/>
  <c r="H52" i="14"/>
  <c r="H51" i="14"/>
  <c r="K28" i="14"/>
  <c r="H11" i="14"/>
  <c r="H12" i="14"/>
  <c r="H98" i="14"/>
  <c r="K29" i="14"/>
  <c r="K30" i="14"/>
  <c r="H15" i="14" l="1"/>
  <c r="K31" i="14"/>
  <c r="H71" i="14"/>
  <c r="D10" i="15" s="1"/>
  <c r="H63" i="14"/>
  <c r="H54" i="14"/>
  <c r="F47" i="11"/>
  <c r="F46" i="11"/>
  <c r="F45" i="11"/>
  <c r="F44" i="11"/>
  <c r="F43" i="11"/>
  <c r="F42" i="11"/>
  <c r="F41" i="11"/>
  <c r="F40" i="11"/>
  <c r="F39" i="11"/>
  <c r="F38" i="11"/>
  <c r="F37" i="11"/>
  <c r="F36" i="11"/>
  <c r="F35" i="11"/>
  <c r="F34" i="11"/>
  <c r="F33" i="11"/>
  <c r="F32" i="11"/>
  <c r="F31" i="11"/>
  <c r="F30" i="11"/>
  <c r="F29" i="11"/>
  <c r="F24" i="11"/>
  <c r="F23" i="11"/>
  <c r="F22" i="11"/>
  <c r="F21" i="11"/>
  <c r="F20" i="11"/>
  <c r="F19" i="11"/>
  <c r="F18" i="11"/>
  <c r="F17" i="11"/>
  <c r="F16" i="11"/>
  <c r="F15" i="11"/>
  <c r="F14" i="11"/>
  <c r="F13" i="11"/>
  <c r="F12" i="11"/>
  <c r="F11" i="11"/>
  <c r="F10" i="11"/>
  <c r="F9" i="11"/>
  <c r="F8" i="11"/>
  <c r="F7" i="11"/>
  <c r="F6" i="11"/>
  <c r="F5" i="11"/>
  <c r="F4" i="11"/>
  <c r="F3" i="11"/>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5" i="9"/>
  <c r="F4" i="9"/>
  <c r="F3" i="9"/>
  <c r="F2" i="9"/>
  <c r="D38" i="8"/>
  <c r="D6" i="8"/>
  <c r="D5" i="8"/>
  <c r="D4" i="8"/>
  <c r="F83" i="6"/>
  <c r="F84" i="6" s="1"/>
  <c r="F77" i="6"/>
  <c r="F76" i="6"/>
  <c r="F75" i="6"/>
  <c r="F74" i="6"/>
  <c r="F73" i="6"/>
  <c r="F72" i="6"/>
  <c r="F71" i="6"/>
  <c r="F70" i="6"/>
  <c r="F69" i="6"/>
  <c r="F68" i="6"/>
  <c r="F67" i="6"/>
  <c r="F66" i="6"/>
  <c r="F65" i="6"/>
  <c r="F64" i="6"/>
  <c r="F63" i="6"/>
  <c r="F62" i="6"/>
  <c r="F61" i="6"/>
  <c r="D60" i="6"/>
  <c r="F60" i="6" s="1"/>
  <c r="D59" i="6"/>
  <c r="F59" i="6" s="1"/>
  <c r="F58" i="6"/>
  <c r="F57" i="6"/>
  <c r="F51" i="6"/>
  <c r="F49" i="6"/>
  <c r="F48" i="6"/>
  <c r="F47" i="6"/>
  <c r="F45" i="6"/>
  <c r="F44" i="6"/>
  <c r="F43" i="6"/>
  <c r="F42" i="6"/>
  <c r="F41" i="6"/>
  <c r="F40" i="6"/>
  <c r="F39" i="6"/>
  <c r="F38" i="6"/>
  <c r="F37" i="6"/>
  <c r="F36" i="6"/>
  <c r="F35" i="6"/>
  <c r="F34" i="6"/>
  <c r="D33" i="6"/>
  <c r="F33" i="6" s="1"/>
  <c r="D32" i="6"/>
  <c r="F32" i="6" s="1"/>
  <c r="D31" i="6"/>
  <c r="F31" i="6" s="1"/>
  <c r="F30" i="6"/>
  <c r="F29" i="6"/>
  <c r="F28" i="6"/>
  <c r="F25" i="6"/>
  <c r="F24" i="6"/>
  <c r="F23" i="6"/>
  <c r="F22" i="6"/>
  <c r="F21" i="6"/>
  <c r="F20" i="6"/>
  <c r="F19" i="6"/>
  <c r="F18" i="6"/>
  <c r="F17" i="6"/>
  <c r="F16" i="6"/>
  <c r="F15" i="6"/>
  <c r="F14" i="6"/>
  <c r="F13" i="6"/>
  <c r="F12" i="6"/>
  <c r="F11" i="6"/>
  <c r="F10" i="6"/>
  <c r="F9" i="6"/>
  <c r="F8" i="6"/>
  <c r="F7" i="6"/>
  <c r="F6" i="2"/>
  <c r="F5" i="2"/>
  <c r="F4" i="2"/>
  <c r="D9" i="15" l="1"/>
  <c r="F78" i="6"/>
  <c r="F48" i="11"/>
  <c r="F7" i="2"/>
  <c r="F8" i="2" s="1"/>
  <c r="D3" i="15"/>
  <c r="F25" i="11"/>
  <c r="F52" i="6"/>
  <c r="D8" i="15"/>
  <c r="H31" i="14"/>
  <c r="H91" i="14" s="1"/>
  <c r="H93" i="14" l="1"/>
  <c r="H97" i="14" s="1"/>
  <c r="D5" i="15"/>
  <c r="H94" i="14" l="1"/>
  <c r="H101" i="14"/>
  <c r="J97" i="14" s="1"/>
  <c r="D14" i="15"/>
  <c r="D15" i="15" s="1"/>
  <c r="J99" i="14" l="1"/>
  <c r="J98" i="14"/>
  <c r="J100" i="14"/>
</calcChain>
</file>

<file path=xl/sharedStrings.xml><?xml version="1.0" encoding="utf-8"?>
<sst xmlns="http://schemas.openxmlformats.org/spreadsheetml/2006/main" count="929" uniqueCount="406">
  <si>
    <t>DEPARTAMENTO DE EDUCAÇÃO FÍSICA E ESPORTE - REALIZAÇÃO DOS JOGOS INTERNOS POR CAMPUS</t>
  </si>
  <si>
    <t>ITEM</t>
  </si>
  <si>
    <t>DESCRIÇÃO</t>
  </si>
  <si>
    <t>UN/MEDIDA</t>
  </si>
  <si>
    <t>QTDE</t>
  </si>
  <si>
    <t>VAL. UNIT. R$</t>
  </si>
  <si>
    <t>VAL. TOT R$</t>
  </si>
  <si>
    <t>Serviço de arbitragem para evento esportivo do Instituto Federal do Ceará a ser realizado em município do estado do Ceará, nas modalidades de futsal, futebol, basquetebol, handebol, vôlei de praia ou voleibol, com árbitros federados de categoria regional, nacional ou internacioal, uniformizados e com equipamentos de arbitragem como placas, apito, cartões, súmulas, carbono e outros, pagamento por jogo.</t>
  </si>
  <si>
    <t>Jogo</t>
  </si>
  <si>
    <t>Medalha esportiva cor de outro, prata ou bronze (a ser definida), com arte e formato personalizado, em metal cunhado, podendo ter partes vazadas, colorida no metal ou em resina, com diâmetro de 8cm, espessura de 4,0mm ou retangular de 6x8cm, com passador de fita e fita personalizada (com cor, arte e escrita a serem definidos) de 2cm de largura em material resistente e espesso.</t>
  </si>
  <si>
    <t>UNIDADE</t>
  </si>
  <si>
    <t>Troféu personalizado com base em material resistente (madeira, plástico, metal ou pedra) de no mínimo 4 cm de altura x 20 cm de comprimento e corpo com arte personalizada em metal cunhado podendo ter partes vazadas e coloridas no metal ou em resina, com no mínimo 20 cm de diâmetro se redondo ou 15x20cm se retangular e placa de metal ou etiqueta em resina na base com escrita a ser definida.</t>
  </si>
  <si>
    <t>TOTAL DE 1 CAMPUS</t>
  </si>
  <si>
    <t>TOTAL DE 22 CAMPI</t>
  </si>
  <si>
    <t>Pessoal - Bolsas de Ensino, Pesquisa e Extensão</t>
  </si>
  <si>
    <t>Função</t>
  </si>
  <si>
    <t>Metas</t>
  </si>
  <si>
    <t>Fonte</t>
  </si>
  <si>
    <t>Quantidade</t>
  </si>
  <si>
    <t>No Meses</t>
  </si>
  <si>
    <t>Valor Unitário</t>
  </si>
  <si>
    <t>Total</t>
  </si>
  <si>
    <t>Coordenador do Projeto</t>
  </si>
  <si>
    <t>Todas</t>
  </si>
  <si>
    <t>Empresa</t>
  </si>
  <si>
    <t>Bolsa Pesquisador</t>
  </si>
  <si>
    <t>Meta 1</t>
  </si>
  <si>
    <t>Demais bolsas por função</t>
  </si>
  <si>
    <t>Meta 2</t>
  </si>
  <si>
    <t>Pessoal - Contratação CLT</t>
  </si>
  <si>
    <t>Cargo</t>
  </si>
  <si>
    <t>Cargo*</t>
  </si>
  <si>
    <t>*deve-se consultar a funcern.</t>
  </si>
  <si>
    <t>Pessoal - Instrutores</t>
  </si>
  <si>
    <t>Quantitativo de Alunos</t>
  </si>
  <si>
    <t>Cursos</t>
  </si>
  <si>
    <t>Turmas</t>
  </si>
  <si>
    <t>CH</t>
  </si>
  <si>
    <t>Alunos por Turma</t>
  </si>
  <si>
    <t>Total de Alunos</t>
  </si>
  <si>
    <t>Curso XYZ**</t>
  </si>
  <si>
    <t>Diárias</t>
  </si>
  <si>
    <t>Favorecido</t>
  </si>
  <si>
    <t>Diárias***</t>
  </si>
  <si>
    <t>*** consultar normativos da funcern</t>
  </si>
  <si>
    <t>Passagens e Despesas com Locomoção</t>
  </si>
  <si>
    <t>Locação de veículos</t>
  </si>
  <si>
    <t>Passagens</t>
  </si>
  <si>
    <t>Serviços de Terceiros</t>
  </si>
  <si>
    <t>Descrição dos serviços</t>
  </si>
  <si>
    <t>Serviços de apoio</t>
  </si>
  <si>
    <t>Adequação de ambiente para trabalho</t>
  </si>
  <si>
    <t>Material de Consumo</t>
  </si>
  <si>
    <t>Descrição dos materiais</t>
  </si>
  <si>
    <t>Papelaria</t>
  </si>
  <si>
    <t>Cartucho ou toner de impressora</t>
  </si>
  <si>
    <t>Combustível</t>
  </si>
  <si>
    <t>Máquinas e Equipamentos</t>
  </si>
  <si>
    <t>Descrição dos equipamentos</t>
  </si>
  <si>
    <t>Computador</t>
  </si>
  <si>
    <t>Noteboook</t>
  </si>
  <si>
    <t>Equipemento para laboratório</t>
  </si>
  <si>
    <t>Contrapartida Não Financeira do IFRN</t>
  </si>
  <si>
    <t>Uso dos Equipamentos de Laboratório</t>
  </si>
  <si>
    <t>IFRN</t>
  </si>
  <si>
    <t>Uso de salas de trabalho</t>
  </si>
  <si>
    <t>Análises de materiais</t>
  </si>
  <si>
    <t>Contrapartida Não Financeira do Parceiro</t>
  </si>
  <si>
    <t>TOTAL DA OPERAÇÃO</t>
  </si>
  <si>
    <t>RESSARCIMENTO FINANCEIRO AO IFRN</t>
  </si>
  <si>
    <t>DESPESAS OPERACIONAIS E ADMINISTRATIVAS</t>
  </si>
  <si>
    <t>TOTAL DO ORÇAMENTO DO PROJETO</t>
  </si>
  <si>
    <t>Valor do Projeto por Fonte de Recursos</t>
  </si>
  <si>
    <t>Tipos de Fonte</t>
  </si>
  <si>
    <t>Recursos da Empresa</t>
  </si>
  <si>
    <t>Recursos do Embrapii</t>
  </si>
  <si>
    <t>Embrapii</t>
  </si>
  <si>
    <t>Recursos do Embrapii (SEBRAE)</t>
  </si>
  <si>
    <t>SEBRAE</t>
  </si>
  <si>
    <t>Contrapartida não financeira do IFRN</t>
  </si>
  <si>
    <t>Total do Orçamento do Projeto</t>
  </si>
  <si>
    <t>Item</t>
  </si>
  <si>
    <t>Descritivo</t>
  </si>
  <si>
    <t>Valor</t>
  </si>
  <si>
    <t>Equipe Técnica Pesquisa e Extensão IFRN</t>
  </si>
  <si>
    <t>Equipe Técnica FUNCERN</t>
  </si>
  <si>
    <t>Equipe Técnica Instrutores IFRN</t>
  </si>
  <si>
    <t>Materiais de Consumo</t>
  </si>
  <si>
    <t>Ressarcimento Financeiro ao IFRN</t>
  </si>
  <si>
    <t>Despesas Operacionais e Administrativas</t>
  </si>
  <si>
    <t>Total Geral</t>
  </si>
  <si>
    <t>Memória de Cálculo das Bolsas</t>
  </si>
  <si>
    <t>Valor/Hora (R$)</t>
  </si>
  <si>
    <t>Horas/Mês</t>
  </si>
  <si>
    <t>Número de Meses</t>
  </si>
  <si>
    <t>Valor Mensal (R$)</t>
  </si>
  <si>
    <t>Valor Total (R$)</t>
  </si>
  <si>
    <t>Pesquisador Sênior</t>
  </si>
  <si>
    <t>Aluno Bolsista Técnico</t>
  </si>
  <si>
    <t>Total de Bolsas (R$)</t>
  </si>
  <si>
    <t>MINISTÉRIO DA EDUCAÇÃO
SECRETARIA DE EDUCAÇÃO PROFISSIONAL E TECNOLÓGICA
INSTITUTO FEDERAL DO CEARÁ
PRÓ-REITORIA DE ENSINO / DEPARTAMENTO DE EDUCAÇÃO FÍSICA E ESPORTE</t>
  </si>
  <si>
    <t>Custo de Realização dos JIFs Etapa Nordeste - Fortaleza 2017</t>
  </si>
  <si>
    <t xml:space="preserve">CUSTOS </t>
  </si>
  <si>
    <t>Arbitragem</t>
  </si>
  <si>
    <t>SERVIÇO</t>
  </si>
  <si>
    <t>Atletismo</t>
  </si>
  <si>
    <t>Natação</t>
  </si>
  <si>
    <t>TM</t>
  </si>
  <si>
    <t>Xadrez</t>
  </si>
  <si>
    <t>Judô</t>
  </si>
  <si>
    <t>Basquete</t>
  </si>
  <si>
    <t>Futebol</t>
  </si>
  <si>
    <t>Futsal</t>
  </si>
  <si>
    <t>Handebol</t>
  </si>
  <si>
    <t>Voleibol</t>
  </si>
  <si>
    <t>Vôlei de Praia</t>
  </si>
  <si>
    <t>Auxílio acadêmico para os estudantes da comissão organizadora</t>
  </si>
  <si>
    <t>DIÁRIA</t>
  </si>
  <si>
    <t>Serviços gerais</t>
  </si>
  <si>
    <t>Segurança</t>
  </si>
  <si>
    <t>Aluguel da pista de atetismo</t>
  </si>
  <si>
    <t>Serviço de sonorização para a abertura</t>
  </si>
  <si>
    <t>Aluguel de arquibancadas</t>
  </si>
  <si>
    <t>Serviço de UTI móvel</t>
  </si>
  <si>
    <t>Materiais de saúde</t>
  </si>
  <si>
    <t>Materiais de limpeza</t>
  </si>
  <si>
    <t>Medalha</t>
  </si>
  <si>
    <t>Troféu</t>
  </si>
  <si>
    <t>Serviço de fornecimento de coquetel para a cerimônia de abertura</t>
  </si>
  <si>
    <t>PESSOA</t>
  </si>
  <si>
    <t>Serviço de fornecimento de refeição para a comissão organizadora</t>
  </si>
  <si>
    <t>REFEIÇÃO</t>
  </si>
  <si>
    <t>Serviço de fornecimento de café da manhã para comissão organizadora</t>
  </si>
  <si>
    <t>Serviço de hospedagem para a comissão organizadora</t>
  </si>
  <si>
    <t>Confecção de camisetas</t>
  </si>
  <si>
    <t>Crachás</t>
  </si>
  <si>
    <t>Pastas</t>
  </si>
  <si>
    <t>Canetas</t>
  </si>
  <si>
    <t>Folder</t>
  </si>
  <si>
    <t>Impressão A3 colorida</t>
  </si>
  <si>
    <t>Faixa 1x4m</t>
  </si>
  <si>
    <t>Faixa 1x2m</t>
  </si>
  <si>
    <t>Suporte para pórtico</t>
  </si>
  <si>
    <t>Pórtico</t>
  </si>
  <si>
    <t>Suporte para painel</t>
  </si>
  <si>
    <t>Painel</t>
  </si>
  <si>
    <t>Confecção de pira e tocha</t>
  </si>
  <si>
    <t>Água</t>
  </si>
  <si>
    <t>Gelo</t>
  </si>
  <si>
    <t>Aluguel de mesa e cadeiras</t>
  </si>
  <si>
    <t>Tenda para refeitório</t>
  </si>
  <si>
    <t>Cerimônia de Abertura</t>
  </si>
  <si>
    <t>TOTAL</t>
  </si>
  <si>
    <t>CUSTOS DA DELEGAÇÃO DO IFCE</t>
  </si>
  <si>
    <t>Taxa de participação</t>
  </si>
  <si>
    <t>Hospedagem delegação IFCE 15 a 18</t>
  </si>
  <si>
    <t>Hospedagem delegação IFCE 18 a 23</t>
  </si>
  <si>
    <t>Refeição delegação do IFCE de 15 a 23</t>
  </si>
  <si>
    <t>Conjunto de uniforme feminino para a modalidade de atletismo contendo uma camiseta regata  personalizadas, em tecido dri fit ou similar, com arte em sublimação, short/calção personalizado, em suplex, lycra ou similar sem numeração, em tamanho a ser definido.</t>
  </si>
  <si>
    <t>Conjunto</t>
  </si>
  <si>
    <t>Conjunto de uniforme masculino para a modalidade de atletismo contendo uma camiseta regata  personalizadas, em tecido dri fit ou similar, com arte em sublimação, short/calção personalizado, em dri fit ou similar sem numeração, em tamanho a ser definido.</t>
  </si>
  <si>
    <t>Conjunto de uniforme para a modalidade de tênis de mesa contendo: uma camiseta  personalizada, em tecido dri fit ou similar, com arte em sublimação, short/calção em dri fit ou similar sem numeração, em tamanho a ser definido.</t>
  </si>
  <si>
    <t>Jogo de uniforme feminino para a modalidade de basquetebol, com 12 conjuntos contendo: camiseta regata feminina personalizada, em tecido dri fit ou similar, com arte em sublimação e numeração de 4 a 15, short/bermuda em suplex ou dri fit ou similar (a definir pelo comprador) e meião em cor a ser definina. Tamanhos a serem definidos pelo solicitante.</t>
  </si>
  <si>
    <t>Jogo de uniforme feminino para a modalidade de futsal, com 14 conjuntos contendo: camiseta baby look personalizada, em tecido dri fit ou similar, com arte em sublimação e numeração (2, 3, 4, 5, 6, 7, 8, 9, 10, 11, 13, 14), short em suplex ou similar com numeração e meião em cor a ser definina; e 2 conjuntos de goleiro com numeração (1 e 12), contendo camisa de manga longa, calça acolchoada e meião. Todos nos tamanhos a serem definidos pelo solicitante.</t>
  </si>
  <si>
    <t>Jogo de uniforme feminino para a modalidade de handebol, com 12 conjuntos contendo: camiseta baby look personalizada, em tecido dri fit ou similar, com arte em sublimação e numeração (2, 3, 4, 5, 6, 7, 8, 9, 10, 11, 13, 14), short em suplex ou similar com numeração e meião em cor a ser definina e 2 conjuntos de goleiro com numeração (1 e 12), contendo camisa de cor contrastante, calça acochoada e meião.Todos nos tamanhos a serem definidos pelo solicitante.</t>
  </si>
  <si>
    <t>Jogo de uniforme feminino para a modalidade de vôlei de praia contendo: 2 conjuntos de dois tops (camiseta regata curta), em tecido dri fit ou similar, com arte em sublimação, short em suplex ou similar, todos com numeração 1 e 2, em tamanho a ser definindo.</t>
  </si>
  <si>
    <t>Jogo de uniforme feminino para a modalidade de voleibol, com 14 conjuntos contendo: camiseta personalizada, em tecido dri fit ou similar, com arte em sublimação e numeração (1,2, 3, 4, 5, 6, 7, 8, 9, 10, 11, 12, 13, 14), short em suplex ou similar sem numeração e meião em cor a ser definina, sendo 2 dos 14 conjuntos de cor contrastante para a posição de líbero.</t>
  </si>
  <si>
    <t>Jogo de uniforme masculino para a modalidade de basquetebol, com 12 conjuntos contendo: camiseta regata feminina personalizada, em tecido dri fit ou similar, com arte em sublimação e numeração de 4 a 15, bermuda (estilo basquete - comprida e larga) em dri fit ou similar e meião em cor a ser definina. Tamanhos a serem definidos pelo solicitante.</t>
  </si>
  <si>
    <t>Jogo de uniforme masculino para a modalidade de futebol de campo, com 16 conjuntos contendo:  camiseta personalizada, em tecido dri fit ou similar, com arte em sublimação e numeração (2, 3, 4, 5, 6, 7, 8, 9, 10, 11, 13, 14, 15, 16, 17, 18, 19, 20, 21, 23), short/calção em dri fit ou similar com numeração e meião em cor a ser definina, mais 2 conjuntos de goleiro com numeração (1 e 12), contendo camisa de manga comprida de cor contrastante, calça acochoada e meião, todos nos tamanhos a serem definidos pelo solicitante.</t>
  </si>
  <si>
    <t>Jogo de uniforme masculino para a modalidade de futsal, com 14 conjuntos contendo: camiseta personalizada, em tecido dri fit ou similar, com arte em sublimação e numeração (2, 3, 4, 5, 6, 7, 8, 9, 10, 11, 13, 14, 15 e 16), short/calção em dri fit ou similar com numeração e meião em cor a ser definina; e 2 conjuntos de goleiro com numeração (1 e 12),contendo camisa de manga longa, calça acochoada e meião Todos nos tamanhos a serem definidos pelo solicitante.</t>
  </si>
  <si>
    <t>Jogo de uniforme masculino para a modalidade de handebol, com 12 conjuntos contendo: camiseta personalizada, em tecido dri fit ou similar, com arte em sublimação e numeração (2, 3, 4, 5, 6, 7, 8, 9, 10, 11, 13, 14), short/calção em dri fit ou similar com numeração e meião em cor a ser definina e 2 conjuntos de goleiro com numeração (1 e 12), contendo camisa de cor contrastante, calça acochoada e meião. Todos nos tamanhos a serem definidos pelo solicitante.</t>
  </si>
  <si>
    <t>Jogo de uniforme masculino para a modalidade de vôlei de praia contendo: 2 conjuntos de duas camisetas regatas personalizadas, em tecido dri fit ou similar, com arte em sublimação, short/calção em dri fit ou similar, todos com numeração 1 e 2, em tamanho a ser definindo.</t>
  </si>
  <si>
    <t>Jogo de uniforme masculino para a modalidade de voleibol, com 14 conjuntos contendo: camiseta personalizada, em tecido dri fit ou similar, com arte em sublimação e numeração (1,2, 3, 4, 5, 6, 7, 8, 9, 10, 11, 12, 13, 14), calção em dri fit ou similar ou similar sem numeração e meião em cor a ser definina, sendo 2 dos 14 conjuntos de cor contrastante para a posição de líbero.</t>
  </si>
  <si>
    <t>Calça de tactel ou microfibra sem forro, com faixas laterais com escrita e arte, cor e tamano a ser definida.</t>
  </si>
  <si>
    <t>Unidade</t>
  </si>
  <si>
    <t>Camiseta polo personalizada com arte em sublimação a ser definida, em tecido dri fit ou similar, nos tamanhos a serem definidos pelo solicitante.</t>
  </si>
  <si>
    <t>Camiseta personalizada com arte em sublimação a ser definida, em tecido dri fit ou similar, nos tamanhos a serem definidos pelo solicitante.</t>
  </si>
  <si>
    <t>RECEITAS</t>
  </si>
  <si>
    <t xml:space="preserve">Taxa dos IFs </t>
  </si>
  <si>
    <t>Taxa</t>
  </si>
  <si>
    <t>ANEXO 02 - FORMULÁRIO PARA O CADASTRO DE DEMANDA DE AÇÃO PARA OUTRA 
UNIDADE ESTRATÉGICA (USO EXCLUSIVO DA PROEN)</t>
  </si>
  <si>
    <t>Meta (Marque com um “x” a meta a qual a ação estratégica demandada estará vinculada)</t>
  </si>
  <si>
    <t xml:space="preserve">Ampliar a nota no Índice Geral de Cursos   </t>
  </si>
  <si>
    <t xml:space="preserve">Realizar o reconhecimento de um curso de EaD   </t>
  </si>
  <si>
    <t xml:space="preserve">Realizar o recredenciamento da modalidade EaD   </t>
  </si>
  <si>
    <t xml:space="preserve">Implantar cursos técnicos presenciais   </t>
  </si>
  <si>
    <t xml:space="preserve">Implantar cursos de licenciaturas presenciais   </t>
  </si>
  <si>
    <t xml:space="preserve">Implantar cursos de Tecnologia, Bacharelados e Pós-Graduação   </t>
  </si>
  <si>
    <t xml:space="preserve">Ampliar as vagas ofertadas em EaD   </t>
  </si>
  <si>
    <t xml:space="preserve">Reduzir o Índice de Evasão Escolar   </t>
  </si>
  <si>
    <t xml:space="preserve">Implantar Programas Qualidade de Vida   </t>
  </si>
  <si>
    <t xml:space="preserve">Reduzir o Índice de Retenção Escolar   </t>
  </si>
  <si>
    <t xml:space="preserve">Realizar atividades desportivas e educativas   </t>
  </si>
  <si>
    <t xml:space="preserve">Reduzir o Índice de Evasão Escolar em EaD   </t>
  </si>
  <si>
    <t xml:space="preserve">Ampliar a participação de alunos em projetos de ensino, pesquisa e/ou extensão   </t>
  </si>
  <si>
    <t xml:space="preserve">Atender pessoas com necessidades especiais com o uso de tecnologias assisitivas   </t>
  </si>
  <si>
    <t xml:space="preserve">Ofertar disciplinas por meio da Portaria 4059/2004   </t>
  </si>
  <si>
    <t xml:space="preserve">Padronizar as matrizes curriculares   </t>
  </si>
  <si>
    <t xml:space="preserve">Elaborar instrumentos normativos e regulatórios na área do ensino   </t>
  </si>
  <si>
    <t xml:space="preserve">Ampliar o total de alunos formados em Cursos de Nível Técnicos, Superior e de Pós-Graduação   </t>
  </si>
  <si>
    <t xml:space="preserve">Ampliar o total de alunos atuando profissionalmente na área de formação   </t>
  </si>
  <si>
    <t>Ação Estratégica Demandada</t>
  </si>
  <si>
    <t>Descrição da Ação Demandada</t>
  </si>
  <si>
    <t>Data de início da execução da ação</t>
  </si>
  <si>
    <t>DEMANDA PARA EVENTOS DA PROEN 2017 - PREGÃO</t>
  </si>
  <si>
    <t>Nº do Item</t>
  </si>
  <si>
    <t>Unidade de
 Fornecimento</t>
  </si>
  <si>
    <t>Qtde</t>
  </si>
  <si>
    <t>Valor total</t>
  </si>
  <si>
    <t>Serviço de fornecimento de alimentação, almoço ou jantar, no município de Acaraú-CE  ou outro município do Ceará, no sistema de self-service, com estrutura de mesa, cadeira, toalha, pratos, copos, talheres, funcionários de reposição e garçons, contendo no cardápio os seguintes itens: 
1. Salada variada com no mínimo 3 tipos de vegetais frescos (folhas), 2 tipos de vegetais cozidos, vinagre branco, azeite e sal a disposição para tempero;
2. Refeição quente principal contendo arroz branco ou arroz a grega e feijão carioca ou mulatinho ou baião de dois; paçoca ou farinha temperada; macarrão ao molho bolonhesa ou ao alho e óleo; 2 tipos de proteína animal sendo pelo menos um tipo de carne branca como filé de frango grelhado ou filé de peixe e outros como filé bovino, suino ou ovino; uma opção vegetariana;  batata frita e/ou macaxeira frita como acompanhamento;
3. Sobremesa: 1 tipo, podendo ser gelatina, mousse de maracujá,  pudim de leite, doces  e sorvete;
4. Bebida: mínimo 3 tipos de bebidas a vontade e geladas devendo conter pelo menos 1 suco de fruta, 1 refrigerante (Guaraná, Cajuína ou Coca-Cola) e água mineral.</t>
  </si>
  <si>
    <t>Refeição</t>
  </si>
  <si>
    <t>Serviço de fornecimento de alimentação, almoço ou jantar, no município de Limoeiro do Norte-CE  ou outro município do Ceará, no sistema de self-service, com estrutura de mesa, cadeira, toalha, pratos, copos, talheres, funcionários de reposição e garçons, contendo no cardápio os seguintes itens: 
1. Salada variada com no mínimo 3 tipos de vegetais frescos (folhas), 2 tipos de vegetais cozidos, vinagre branco, azeite e sal a disposição para tempero;
2. Refeição quente principal contendo arroz branco ou arroz a grega e feijão carioca ou mulatinho ou baião de dois; paçoca ou farinha temperada; macarrão ao molho bolonhesa ou ao alho e óleo; 2 tipos de proteína animal sendo pelo menos um tipo de carne branca como filé de frango grelhado ou filé de peixe e outros como filé bovino, suino ou ovino; uma opção vegetariana;  batata frita e/ou macaxeira frita como acompanhamento;
3. Sobremesa: 1 tipo, podendo ser gelatina, mousse de maracujá,  pudim de leite, doces  e sorvete;
4. Bebida: mínimo 3 tipos de bebidas a vontade e geladas devendo conter pelo menos 1 suco de fruta, 1 refrigerante (Guaraná, Cajuína ou Coca-Cola) e água mineral.</t>
  </si>
  <si>
    <t>Serviço de fornecimento de alimentação, almoço ou jantar, no município de Fortaleza-CE  ou outro município do Ceará, no sistema de self-service, com estrutura de mesa, cadeira, toalha, pratos, copos, talheres, funcionários de reposição e garçons, contendo no cardápio os seguintes itens: 
1. Salada variada com no mínimo 3 tipos de vegetais frescos (folhas), 2 tipos de vegetais cozidos, vinagre branco, azeite e sal a disposição para tempero;
2. Refeição quente principal contendo arroz branco ou arroz a grega e feijão carioca ou mulatinho ou baião de dois; paçoca ou farinha temperada; macarrão ao molho bolonhesa ou ao alho e óleo; 2 tipos de proteína animal sendo pelo menos um tipo de carne branca como filé de frango grelhado ou filé de peixe e outros como filé bovino, suino ou ovino; uma opção vegetariana;  batata frita e/ou macaxeira frita como acompanhamento;
3. Sobremesa: 1 tipo, podendo ser gelatina, mousse de maracujá,  pudim de leite, doces  e sorvete;
4. Bebida: mínimo 3 tipos de bebidas a vontade e geladas devendo conter pelo menos 1 suco de fruta, 1 refrigerante (Guaraná, Cajuína ou Coca-Cola) e água mineral.</t>
  </si>
  <si>
    <t>Água mineral em garrafa de 500 ml, com registro na Anvisa e prazo de validade de no mínimo 3 meses da data da entrega do produto, para evento em município do estado do Ceará a ser definino pelo solicitante, com solicitações mínimas de 50 unidades.</t>
  </si>
  <si>
    <t>Gelo filtrado, pacote de 5 kg, para evento em município do estado do Ceará a ser definino pelo solicitante, com solicitações mínimas de 10 unidades.</t>
  </si>
  <si>
    <t>Serviço de fornecimento de coffee-break em município do estado do Ceará, contendo mesa de frutas com mamão, banana, melão, melancia, maçã, uva, abacaxi; sucos variados (acerola, maracujá, graviola e cajá); café e chocolate quente; refrigerantes tipo guaraná Del Rio e Coca-Cola; bolos (macaxeira, milho e fofo); tortas salgadas (2 tipos – legumes e queijo com presunto); biscoito salgados finos tipo petiscos (2 tipos); pães de leite, torradinhas quadradas, patês 2 tipos (cebola e presunto e cenoura com queijo); torta de tapioca, água mineral gelada. Mesas e/ ou cavaletes com toalhas, pratos, talheres, copos e guardanapos necessários para o serviço. Montagem e desmontagem. A contratação mínima por serviço será para 25 pessoas e o preço será por pessoa.</t>
  </si>
  <si>
    <t>Pessoa</t>
  </si>
  <si>
    <t>Serviço de fornecimento de lanche de intervalo em evento em município do estado do Ceará, contendo suco de fruta (acerola, cajá ou graviola), café, refrigerantes tipo guaraná Del Rio e Coca-Cola; água mineral gelada, mini-sanduíches com recheio (presunto e queijo), salgadinhos fritos (pastel, coxinha, risóles, bolinha de queijo), salgadinhos de forno (empada de frango, doce de goiaba, salgado com castanha, barquete de legumes), 02 (dois) tipos de bolos doces (tapioca, chocolate, macaxeira ou brigadeiro), mesas e/ou cavaletes com toalhas, pratos, talheres, copos e guardanapos necessários para o serviço. Montagem e desmontagem. A contratação mínima por serviço será para 25 pessoas e o preço será por pessoa.</t>
  </si>
  <si>
    <t>Serviço de fornecimento de lanche embalado individualmente em recipiente plástico a ser entregue em município do estado do Ceará,, contendo: 01 (um) mini-sanduíches com recheio (presunto e queijo), 01 (uma) fatia de bolo doce, 03 (três) salgados fritos (coxinha, risóles e bolinha de queijo) e 02 (dois) salgados de forno (empada de frango e de goiaba). Fornecimento de suco de fruta (acerola, cajá ou graviola) e refrigerantes tipo guaraná Del Rio e Coca-Cola, com guardanapos necessários para o serviço. O lanche será servido em dois turnos indicados pelo setor demante. Preço por pessoa.</t>
  </si>
  <si>
    <t>Serviço de fornecimento de coquetel, contemplando: canapés de legumes; salgados de forno (empada de frango, salgado de doce de goiaba, salgado com castanha, barquete de legumes, empada de camarão); canapés (3 recheios) e bolinha de peixe frita; mesa pequena de frios (salame, queijo coalho, queijo mussarela, peito de peru defumado ou blanque de peru, queijo parmesão); torradinhas quadradas, pão de leite; refrigerantes gelados; água mineral; água de coco; suco de abacaxi com hortelã. Disponibilização de taças de vidro, pratos, talheres e guardanapos necessários para o serviço. A contratação mínima por serviço será para 25 pessoas e o preço será por pessoa.</t>
  </si>
  <si>
    <t>Serviço de arbitragem para evento esportivo do Instituto Federal do Ceará a ser realizado em município do estado do Ceará, para modalidades esportivas individuais (atletismo, corrida de rua, futebol digital, judô, natação, tênis de mesa, triatlo, xadrez ou outra) com árbitros federados de categoria regional, nacional ou internacioal, uniformizados e com equipamentos de arbitragem como placas, apito, cartões, súmulas, carbono, cronômetro, trenas e outros, pagamento por serviço de árbitro por período de 6 horas de trabalho.</t>
  </si>
  <si>
    <t>Serviço</t>
  </si>
  <si>
    <t>Serviço de auxiliar de coordenação de eventos esportivos para evento a ser realizado pelo Instituto Federal do Ceará, em município do estado do Ceará, por 8h de de trabalho por dia (diária).</t>
  </si>
  <si>
    <t>Diária</t>
  </si>
  <si>
    <t>Serviço de apresentação de 01 (um) grupo artístico ou de músicos, com o mínimo de 04 (quatro) componentes; com duração de 02 (duas) horas. O grupo trará os equipamentos necessários como microfones, pedestais, instrumentos, caixas de som, caixa de retorno e mesa de som.</t>
  </si>
  <si>
    <t>Serviço de sonorização com fornecimento, montagem, desmontagem e operação de sistema de som para uso em local aberto ou fechado (a definir) para ambiente com 1000 pessoas. Exige-se som de 1ª qualidade, com mesa de som de 32 canais; amplificadores; 6 (três) caixas de som tipo P.A.; 07(sete) microfones para bateria; 04(quatro) microfones para voz; 01 (uma) caixa para teclado; 01(uma) caixa para baixo; 02(duas) caixas para retorno; 4 (quatro) pedestais; 01(um) amplificador para retorno.  Com diária de 12 horas.</t>
  </si>
  <si>
    <t>Serviço de aluguel, montagem e desmontagem de palco de madeira com 08 (oito) metros de largura, 01 (um) metro de altura e 06 (seis) metros de profundidade, com escadas laterais com corrimãos, forrado com carpete azul, circundado (fechado) por saia de lona, com diárias de 12 (doze) horas.</t>
  </si>
  <si>
    <t>Aluguel, montagem e desmontagem de um toldo para 10X10m, com 03 (três) metros de altura, night and day, que proteja o público de sol e chuva, com diária de 24 horas.</t>
  </si>
  <si>
    <t xml:space="preserve">Serviço de aluguel, montagem e desmontagem de estrutura rígida em alumínio de alta resistência, medindo 3,5m de altura e 7,5m de comprimento, para ser instalado no fundo do palco para fixação de painel em lona de fundo de palco medindo 6m de extensão por 3m de altura, inclusive a instalação da lona (de propriedade do IFCE), com diárias de 24 (vinte e quatro) horas. </t>
  </si>
  <si>
    <t>Serviço de aluguel, montagem e desmontagem de estande (4X4m), 2,20m de altura, para exposições; 01 (uma) balcão de 1,40mX0,60mX1,00m (comprimento X largura X altura); 05 (cinco) cadeiras plásticas sem braço cobertas.</t>
  </si>
  <si>
    <t>Serviço de aluguel de cadeiras em PVC (ou material semelhante) sem braços, cobertas com pano branco, para platéia, a serem organizadas obedecendo orientação da coordenação de eventos, com diária de 24 (vinte e quatro) horas. O fornecimento mínimo será 50 cadeiras e preço por unidade.</t>
  </si>
  <si>
    <t>Serviço de aluguel de mesa quadrada em PVC (ou material semelhante) sem braços, cobertas com pano branco, para platéia, a serem organizadas obedecendo orientação da coordenação de eventos, com diária de 24 (vinte e quatro) horas. O fornecimento mínimo será 50 cadeiras e preço por unidade.</t>
  </si>
  <si>
    <t>Serviço de locação de toalha de 5m x 2m, para mesa de autoridades/diretiva de eventos, em tecido gorgurão, de cor branca, sem emenda e com ribana nas pontas. Sobretoalhas com as mesmas características (em cor a ser definida), com diária de 24 (vinte e quatro) horas.</t>
  </si>
  <si>
    <t>Serviço de 01 (um) garçom com experiência comprovada, trajado com uniforme padrão, para servir a sala VIP e a mesa de autoridades. Com 01 (uma) diária de 06 (seis) horas.</t>
  </si>
  <si>
    <t>Serviço de fornecimento, montagem e desmontagem de 01 (um) arranjo de rosas naturais em suporte de vidro para decorar a mesa de assinaturas; de 02 (dois) arranjos grandes, contendo flores no estilo tropical, sobre coluna em vidro ou em ferro vazado (pintado em cores bronze ou ouro envelhecido), medindo aproximadamente 02 (dois) metros de altura (comprimento total: coluna + arranjo); Jardineira contendo flores no estilo tropical para frente de palco com 2(dois) metros de comprimento e 0,80 (zero vírgula oitenta) metros de altura.</t>
  </si>
  <si>
    <t>Contratação de profissional com domínio das regras de etiqueta e cerimonial público, capacitado para: elaborar e acompanhar a execução do cerimonial do evento, do protocolo e da ordem de precedência; preparar mesa-diretora, mesa de extensão e nominatas; administrar satisfatoriamente situações imprevistas. Com 02 (duas) diárias de 5(cinco) horas – uma no dia anterior ao evento para antecipação do cerimonial com os alunos e outra no dia do evento para dar suporte à solenidade. O serviço será executado sob a supervisão do contratante.</t>
  </si>
  <si>
    <t>Serviço de de mestre de cerimônia de eventos com prática comprovada, boa postura, desenvoltura, adequada presença de palco, boa dicção, voz adequada à apresentação de cerimonial, articulação e interpretação de possíveis improvisos no cerimonial. Com 01 (uma) diária de 04 (quatro) horas.</t>
  </si>
  <si>
    <t xml:space="preserve">Serviço de ornamentação de ginásio para evento esportivo contendo: 10 faixas de 0,8m x 10m em tecido TNT ou tecido elástico fixados no teto e paredes, 8 faixas de 6m de bexigas de diversos tamanhos  e diversas cores, 20 bexigas de 1m de diâmetro para serem fixadas no teto do ginásio, 1 pira olímpica personalizada de no mínimo 2m de altura, 1 pórtipo de entrada com arte do evento com 4m x 4m ou aproximado. </t>
  </si>
  <si>
    <t>Serviço de fornecimento, montagem, operação e desmontagem de sistema de Iluminação, contendo mesa de 32 canais GCB; refletores tipo par; canhão seguidor; refletor para parte interna do palco; refletor para lateral externa do palco; com diária de 04 (quatro) horas.</t>
  </si>
  <si>
    <t>Serviço de confecção de crachás/credenciais de eventos no tamanho de 10x15cm em material plástico com impressão personalizada e colorida, com fita personalizada de 2cm.</t>
  </si>
  <si>
    <t>Serviço de confecção de crachás/credenciais de eventos no tamanho de 10x15cm em papel couchêcom gramatura de 180, com impressão personalizada e colorida, com protetor e suporte de plástico liso e transparente e com fita personalizada de 2cm.</t>
  </si>
  <si>
    <r>
      <rPr>
        <sz val="11"/>
        <color theme="1"/>
        <rFont val="Arial"/>
        <family val="2"/>
      </rPr>
      <t>Serviço de confecção de painel em lona (m</t>
    </r>
    <r>
      <rPr>
        <vertAlign val="superscript"/>
        <sz val="11"/>
        <color theme="1"/>
        <rFont val="Arial"/>
        <family val="2"/>
      </rPr>
      <t>2</t>
    </r>
    <r>
      <rPr>
        <sz val="11"/>
        <color theme="1"/>
        <rFont val="Arial"/>
        <family val="2"/>
      </rPr>
      <t>) com impressão colorida e ilhós a cada 15cm.</t>
    </r>
  </si>
  <si>
    <r>
      <rPr>
        <sz val="11"/>
        <color theme="1"/>
        <rFont val="Arial"/>
        <family val="2"/>
      </rPr>
      <t>m</t>
    </r>
    <r>
      <rPr>
        <vertAlign val="superscript"/>
        <sz val="11"/>
        <color theme="1"/>
        <rFont val="Arial"/>
        <family val="2"/>
      </rPr>
      <t>2</t>
    </r>
  </si>
  <si>
    <r>
      <rPr>
        <sz val="11"/>
        <color theme="1"/>
        <rFont val="Arial"/>
        <family val="2"/>
      </rPr>
      <t>Serviço de confecção de faixa em lona (m</t>
    </r>
    <r>
      <rPr>
        <vertAlign val="superscript"/>
        <sz val="11"/>
        <color theme="1"/>
        <rFont val="Arial"/>
        <family val="2"/>
      </rPr>
      <t>2</t>
    </r>
    <r>
      <rPr>
        <sz val="11"/>
        <color theme="1"/>
        <rFont val="Arial"/>
        <family val="2"/>
      </rPr>
      <t>) com impressão colorida e aste nas extremidades.</t>
    </r>
  </si>
  <si>
    <t>Folder - Impressão em quadricromia, tamanho 148,5x420mm (aberto), 148,5x105mm (fechado), papel couché fosco, 115g, cores: 4/4, tiragem: 2000, acabamento: 3 dobras simples, laminação fosca e verniz localizado, prova sherpa inclusa.</t>
  </si>
  <si>
    <t>Pastas - Impressão em quadricromia, Pasta com bolso. Tamanho 31x47cm, cores: 4/4; papel cartão tríplex 280g. Tiragem: 2000, acabamento: vinco e laminação fosca.</t>
  </si>
  <si>
    <t>Certificados - Impressão em quadricromia, tamanho A4, papel offset, 115g, cores: 4/0, tiragem: 2000, prova sherpa inclusa.</t>
  </si>
  <si>
    <t>Taxa administrativa de reserva em hotéis e pousadas (hospedagem) em âmbito nacional com Café da manhã.</t>
  </si>
  <si>
    <t>Reserva</t>
  </si>
  <si>
    <t>Reserva em hotéis (hospedagem) âmbito nacional com ar condicionado e café da manhã.</t>
  </si>
  <si>
    <t>Serviço de hospedagem no município de Acaraú-CE  ou outro município do Ceará,  em hotel ou pousada localizada a no máximo 10 km do local do evento (Instituto Federal do Ceará), em apartamento com camas individuais tipo single, duplo, triplo ou quádruplo, de acordo com o quantitativo demandado, com banheiro privativo, água aquecida, frigobar, tv e ar condicionado no quarto e café-da-manhã incluso.</t>
  </si>
  <si>
    <t>Serviço de hospedagem no município de Limoeiro do Norte-CE  ou outro município do Ceará,  em hotel ou pousada localizada a no máximo 10 km do local do evento (Instituto Federal do Ceará - cidade alta), em apartamento com camas individuais tipo single, duplo, triplo ou quádruplo, de acordo com o quantitativo demandado, com banheiro privativo, água aquecida, frigobar, tv e ar condicionado no quarto e café-da-manhã incluso.</t>
  </si>
  <si>
    <t>Serviço de hospedagem no município de Fortaleza-CE ou outro município do Ceará,  em hotel ou pousada localizada a no máximo 10 km do local do evento (Instituto Federal do Ceará - Bairro Benfica), em apartamento com camas individuais tipo single, duplo, triplo ou quádruplo, de acordo com o quantitativo demandado, com banheiro privativo, água aquecida, frigobar, tv e ar condicionado no quarto e café-da-manhã incluso.</t>
  </si>
  <si>
    <t xml:space="preserve">Serviço de ambulância UTI móvel com equipe de socorro com médico em evento esportivo a ser realizado nos municípios de Fortaleza, Limoeiro do Norte e Acaraú, do estado do Ceará, com diária de 12h. </t>
  </si>
  <si>
    <t xml:space="preserve">Serviço de aluguel de carro de passeio para finalidade de translado de servidor público em serviço em municípios do país, modelo básico com 4 portas, ar condicionado, direção hidráulica e seguro total com diária de 24h. </t>
  </si>
  <si>
    <t>Confecção de camiseta promocional de evento de ensino, em malha fria, com impressão em sublimação em arte a ser definida pelo IFCE.</t>
  </si>
  <si>
    <t xml:space="preserve">ASC TIMETABLE 2016 PREMIUM - SOFTWARE GERADOR AUTOMÁTICO DE HORÁRIOS COM LICENÇA LOCAL DE USO PERMANENTE PARA TODOS OS COMPUTADORES DA ESCOLA COM SUPORTE ILIMITADO, DOIS ANOS DE VALIDADE TÉCNICA (LEI FEDERAL 9609/98). IDIOMA: PORTUGUÊS, COMPATIVEL COM SISTEMA OPERACIONAL 32 E 64 BITS VERSÕES WINDOWS XP/WINDOWS7 E SUPERIORES. POSSIBILIDADE DE VERSÃO DE HORÁRIOS PARA DISPOSITIVOS MÓVEIS CELULARES/TABLETS. SUPORTE DIFERENCIADO COM AUXÍLIO DO FABRICANTE NA ANÁLISE E TESTES DOS DADOS ENTRADOS, PESQUISA DE ERROS DA ENTRADA, MONTAGEM E REVISÃO DE HORÁRIOS. </t>
  </si>
  <si>
    <t>Licença de uso</t>
  </si>
  <si>
    <t>Renovação do Tableau conforme contrato anterior.</t>
  </si>
  <si>
    <t>UNID.</t>
  </si>
  <si>
    <t>QUANT.</t>
  </si>
  <si>
    <t>V. UNIT.</t>
  </si>
  <si>
    <t>V. TOTAL</t>
  </si>
  <si>
    <t>TIPO</t>
  </si>
  <si>
    <t>Anilha em ferro fundido emborrachada, com alças laterais que facilitam o transporte e peso de 10kg.</t>
  </si>
  <si>
    <t>CONSUMO</t>
  </si>
  <si>
    <t>Anilha em ferro fundido emborrachada, com alças laterais que facilitam o transporte e peso de 25kg.</t>
  </si>
  <si>
    <t>Anilha em ferro fundido emborrachada, com alças laterais que facilitam o transporte e peso de 2kg.</t>
  </si>
  <si>
    <t>Anilha em ferro fundido emborrachada, com alças laterais que facilitam o transporte e peso de 3kg.</t>
  </si>
  <si>
    <t>Anilha em ferro fundido emborrachada, com alças laterais que facilitam o transporte e peso de 5kg.</t>
  </si>
  <si>
    <t>Antena para a rede de voleibol, com dimensões oficiais, em fibra de vidro ou material similar, com sistema de fixação na rede em rosca.</t>
  </si>
  <si>
    <t>PAR</t>
  </si>
  <si>
    <t>Apito profissional com som agudo (2 unidades) e grave (2 unidades). Marcas referências: FOX e ACME</t>
  </si>
  <si>
    <t>Arco em PVC (bambolê) com 80cm de diâmetro cor preta ou verde.</t>
  </si>
  <si>
    <t xml:space="preserve">Barra de musculação com 2 presilhas, confeccionado em aço maciço, de 1,5m, peso aproximado de 6kg e capacidade de 120kg de anilhas.  </t>
  </si>
  <si>
    <t xml:space="preserve">Barra de musculação com 2 presilhas, confeccionado em aço maciço, de 1,8m, peso aproximado de 8kg e capacidade de 160kg de anilhas.  </t>
  </si>
  <si>
    <t xml:space="preserve">Barra de musculação com 2 presilhas, confeccionado em aço maciço, de 1m, peso aproximado de 6kg e capacidade de 100kg de anilhas.  </t>
  </si>
  <si>
    <t>Barra de musculação com 2 presilhas, fabricadas em aço carbono zincada (oca) e excelente acabamento, com 120 cm de comprimento, sendo 21 cm disponível para encaixe de anilhas, peso aproximado de 1,200 Kg e capacidade de 60 Kg.</t>
  </si>
  <si>
    <t>Barra de musculação com 2 presilhas, fabricadas em aço carbono zincada e excelente acabamento, com 40 cm de comprimento, sendo 13 cm disponível para encaixe de anilhas, peso aproximado de 400 gramas e capacidade de 40 Kg.</t>
  </si>
  <si>
    <t>Bloco de partida para atletismo de alumínio, com armação rígida de alumínio com apoios de alumínio revestidos de borracha, reguláveis, apropriado para todas as pistas, com ajuste de distância dos apoios. Marca referência: Pista e Campo.</t>
  </si>
  <si>
    <t>Bola de futebol adaptado para deficientevisuais e cegos, com guizo e com válvula para enchimento removível.</t>
  </si>
  <si>
    <t>Bola de tênis de mesa oficial, três estrelas, aprovada e oficializada pela ITTF (Internacional Table Tennis Federation), cor branca.</t>
  </si>
  <si>
    <t>Bola para a modalidade de futebol 7 society, oficial de competição da Confederação Brasileira de Futebol 7 Society, para a categoria adulto, confeccionada com PU Ultra 100%, medidas oficiais, câmara airbility, miolo slip sistem, removível e lubrificado. Marcas referências: Penalty.</t>
  </si>
  <si>
    <t>Bola para a modalidade de futebol, oficial de competição da Confederação Brasileira de Futebol ou aprovada pela Federação Internacional de Futebol (FIFA), para a categoria adulto, confeccionada com PU Ultra 100%, medidas oficiais, câmara airbility, miolo slip sistem, removível e lubrificado. Marcas referências: Nike, Adidas e Penalty.</t>
  </si>
  <si>
    <t>Bola para a modalidade de futsal, oficial de competição da Confederação Brasileira de Futsal ou da Liga Nacional, para a categoria adulto, com 8 gomos, confeccionada com PU Ultra 100%, medidas oficiais, câmara airbility, miolo slip sistem, removível e lubrificado. Marcas referências: Kagiva F5 Pró e Penalty Max 1000.</t>
  </si>
  <si>
    <t>Bola para a modalidade de vôlei de praia, oficial de competição da Confederação Brasileira de Voleibol ou aprovada pela Federação Internacional de Voleibol, confeccionada em material sintético, com 0% de absorção de água, com 10 gomos costurada, com dimensões oficiais e miolo removível. Marca referência: Mikasa VLS 300.</t>
  </si>
  <si>
    <t>Bola para a modalidade de voleibol, oficial de competição da Confederação Brasileira de Voleibol ou aprovada pela Federação Internacional de Voleibol confeccionada em PVC e em micro fibra com tratamento antibactericida, com 08 gomos matrizada, com 68 cm de circunferência e aproximadamente 280 gramas, com tecnologia dupla micro-ondulação, camara de butil, miolo removível. Marca referência: Mikasa MVA 200.</t>
  </si>
  <si>
    <t>Caixa de som amplificada com rodas e alça de transporte e potência de 200W contendo: 
- 1 Microfone sem fio
- Adaptador 
- Dupla voltagem AC 110V/220V (chaveada) 
- Impedância: 4 OHMS 
- Potência: 200 W RMS 
- Alto-falante de 12" 
- Equalizador 
- Entrada de áúdio 
- Entrada de guitarra 
- Entrada USB 
- Leitor de cartão SD 
- Rádio FM 
- Antena interna 
- Woofer 12” x 1 PC 
- Frequência de resposta: 80 HZ – 18 KHZ 
- Sensibilidade: 400 mv 
- Bluetooth: 2.0 
- Bateria interna: 12V 2.6AH 
Conexões guitarra
Potência 200 W</t>
  </si>
  <si>
    <t>CONJUNTO</t>
  </si>
  <si>
    <t>Colchonete com dimensões aproximadas de 1,0m de comprimento x 0,5m de largura e 0,05m de espessura, fabricado com matéria prima de primeira qualidade, forrado em napa cicap impermeável, enchimento de polietileno, utilizado para ginástica abdominal e pilates, com laterais vulcanizadas.</t>
  </si>
  <si>
    <t>Conjunto de 3 caixas para treinamento de pliometria (Plyo Box) da modalidade de crossfit, emborrachado, com dimensões de 30cm, 45cm e 60cm de altura, com reforço interno, produzida em madeira resistente e leve de 14mm de espessura, tornando-a extremamente resistente ao impacto e humidade. Todas as caixas sem encaixam uma por dentro da outra facilitando o transporte e até mesmo a organização. Suporta pessoas com até 150 kg.</t>
  </si>
  <si>
    <t>Conjunto de faixas em lona resistente para limitação de quadra de vôlei de praia, com ganchos/vergalhões para fixação na areia.</t>
  </si>
  <si>
    <t>Conjunto de placas de substituição de atletas de voleibol, contendo um par de: caixa organizada com 18 placas (número num retângulo aproximado de 10x15cm  e cabo com numeração na base) com numeração de 1 a 18, para ser utilizada por atletas no processo de substituição do voleibol.</t>
  </si>
  <si>
    <t>Conjunto de uniforme contendo 01 agasalho (calça e jaqueta) em poliester nas cores e arte a serem definidas pelo solicitante, podendo ser em sublimação ou bordado na frente e costas na jaqueta e no bolso e laterais da calça, sem forro, com ziper na jaqueta, em tamanho a ser definido (P, M ou G).</t>
  </si>
  <si>
    <t>Conjunto de uniforme para a modalidade de tênis de mesa contendo: 5 conjuntos de duas camisetas  personalizadas, em tecido dri fit ou similar, com arte em sublimação, short/calção em dri fit ou similar sem numeração, em tamanho a ser definido.</t>
  </si>
  <si>
    <t>Corda para treinamento individual, de material resistente, espessura mínima de 12mm, com manete de empunhadura de material plástico ou madeira.</t>
  </si>
  <si>
    <t>Cronômetro digital com as seguintes funções: horas, alarme diário, cronômetro progressivo e regressivo, calendário por alarme, visor em acrílico, marcação de 10 tempos no mínimo, ATM: 5, prova d´agua, garantia de 1 ano e manual em português.</t>
  </si>
  <si>
    <r>
      <rPr>
        <sz val="10"/>
        <color theme="1"/>
        <rFont val="Arial"/>
        <family val="2"/>
      </rPr>
      <t xml:space="preserve">Faixa elástica com fixador em </t>
    </r>
    <r>
      <rPr>
        <i/>
        <sz val="10"/>
        <color theme="1"/>
        <rFont val="Arial"/>
        <family val="2"/>
      </rPr>
      <t xml:space="preserve">velcro </t>
    </r>
    <r>
      <rPr>
        <sz val="10"/>
        <color theme="1"/>
        <rFont val="Arial"/>
        <family val="2"/>
      </rPr>
      <t>para</t>
    </r>
    <r>
      <rPr>
        <i/>
        <sz val="10"/>
        <color theme="1"/>
        <rFont val="Arial"/>
        <family val="2"/>
      </rPr>
      <t xml:space="preserve"> </t>
    </r>
    <r>
      <rPr>
        <sz val="10"/>
        <color theme="1"/>
        <rFont val="Arial"/>
        <family val="2"/>
      </rPr>
      <t>capitão de equipe de futebol, futsal e handebol, na cor vermelha e escrita "C" no centro.</t>
    </r>
  </si>
  <si>
    <t>Faixa lateral para a rede de voleibol em tecido, elástico ou lona de 5 cm de largura e velcro nas extermidades para fixação.</t>
  </si>
  <si>
    <t>Garrafa termica de 10 litros, com torneira, tampa em rosca com vedação e alça para transporte.</t>
  </si>
  <si>
    <t>Halter de 1 kg revestido em PVC.</t>
  </si>
  <si>
    <t>Halter de 2 kg revestido em PVC.</t>
  </si>
  <si>
    <t>Halteres de 3Kg revestido em PVC.</t>
  </si>
  <si>
    <t>Halteres de 4Kg revestido em PVC.</t>
  </si>
  <si>
    <t>Halteres de 5Kg revestido em PVC.</t>
  </si>
  <si>
    <t>Inflador de bola com bico removível e enchimento em dois sentidos. Marca referência: Penalty.</t>
  </si>
  <si>
    <t>Jogo de 20 coletes dupla face em tecido dri fit ou similar com numeração a ser definida na frente e costas (15cm frente e 20 cm costas), logomarca na frente e escrita nas costas e cores a serem defininas pelo solicitante.</t>
  </si>
  <si>
    <t>Jogo de cartões (amarelo e vermelho) para árbitro das modalidades de futebol, futsal e voleibol.</t>
  </si>
  <si>
    <t>JOGO</t>
  </si>
  <si>
    <t>Jogo de peças oficiais de Xadrez com tabuleiro oficial, adaptado para deficiente visual.</t>
  </si>
  <si>
    <t>Jogo de peças oficiais de Xadrez com tabuleiro oficial.</t>
  </si>
  <si>
    <t>Kit de elástico, extensor multifuncional, para exercícios físicos, contendo 3 elásticos de aproximadamente 1m, com 3 níveis diferentes de intensidade (resistência) com presilhas nas extremidades e 1 par de suportes/manetes em tecido com velcro e com argola para fixação na presilha.</t>
  </si>
  <si>
    <t>Kit Treinamento funcional e agilidade contendo 5 itens: 
-1 Escada de treinamento com 4,5m de comprimento, com regulagem nos degraus, fita de nylon e hastes de pvc, contendo 10 degraus e uma bolsa para armazenamento e transporte; 
- 10 Cones demarcatorios chapéu chines cores variadas;
- 10 Cones demarcatorios de 24cm;
- 1 Corda naval de 10m e 34mm em polietileno preta;
- 3 Barreira 15 cm de altura.</t>
  </si>
  <si>
    <t>Placar esportivo portátil, de mesa, com numeração até 99, marcação de sets até 5.</t>
  </si>
  <si>
    <t>Portal Inflável (pórtico ou arco inflável), em formato cilíndrico (1m de dâmetro) como traves de gol de futebol, com 4m de altura x 6m de largura, com logomarcas e artes a serem definidas nas pernas e parte superior e sistema de fixação e estabilidade.</t>
  </si>
  <si>
    <t>Protetores (par) para poste oficial de competição de voleibol em formato cilindico e revestimento em lona de cor verde, com a escrita impressa IFCE.</t>
  </si>
  <si>
    <t>Rede de aro (par) para a modalidade de basquetebol, material de fio de seda de 2mm, cor branca, nó duplo alta resistência modelo oficial.</t>
  </si>
  <si>
    <t>Rede de gol de futebol 7 society, fio 6mm "polipropileno", trançado e malha de 10X10cm.</t>
  </si>
  <si>
    <t>Rede de gol de futebol, fio 6mm "polipropileno", trançado e malha de 10X10cm.</t>
  </si>
  <si>
    <t>Rede para trave (gol) da modalidade de futsal (par), fio 6mm "polipropileno", trançado e malha de 10X10cm.</t>
  </si>
  <si>
    <t>Rede para trave (gol) da modalidade de handebol (par), fio 6mm "polipropileno", trançado e malha de 10X10cm com malha adicional (véu de noiva).</t>
  </si>
  <si>
    <t>Rede Voleibol com 02 faixas de 5 a 10 cm (inferior e superior), fio 2mm "polietileno" com tamanho oficial para a modalidade indoor.</t>
  </si>
  <si>
    <t>Relógio oficial para competição de xadrez, digital, com programações de tempo rápida e Blitz; Tempo + Guilhotina; 2 x guilhotina + Tempo; Tempo de repetição + Tempo; Bonus (“Fischer”); Atraso (“Bronstein”); Tempo + profissional byo-yomi; Tempo + brasileiro byo-yomi (“Overtime”); Hourglass; Gong (“Lightning”.  Game Timer Digital utilizado como relógio de jogo para vários jogos de tabuleiro para duas pessoas, especialmente Xadrez, Damas e Go. As principais características são:• 13 algoritmos diferentes que abrangem as normas calendário popular,manual de programação para todos os  métodos acima, Alerta de som opcional, alerta quando esgotar o tempo de um dos lados e bateria inclusa.</t>
  </si>
  <si>
    <t>Roda manual para exercício abdominal, indicada para treinamento físico, de força e resistência, confeccionada em PVC e Borracha, com peso aproximado de 550g.</t>
  </si>
  <si>
    <t>Sacola para transporte de bola, em lona, com fechecler e capacidade para 10 bolas de basquetebol, com a logomarca do IFCE serigrafada no tamanho de 20cmx20cm.</t>
  </si>
  <si>
    <t>Serviço de confecção de 01 (uma) placa em aço inox, na cor prata, com detalhes em dourado, personalizada, medindo 10x16cm, acondicionadas em estojos apropriados, revestido com veludo, com gravações a serem fornecidas posteriormente.</t>
  </si>
  <si>
    <t>Aparelho de aferição de pressão arterial digital, automático, de braço, aprovado pelo INMETRO, com dispositivo para detecção de arritmias e garantia de 1 ano.</t>
  </si>
  <si>
    <t>PERMANENTE</t>
  </si>
  <si>
    <t>Aparelho de bioimpedância tetrapolar e analisador de composição corporal de avaliação da composição corporal. Analisador com método científico tetrapolar com 4 eletrodos colocados nas extremidades do lado direito do corpo. Especificações Técnicas: parâmetros analisados: % gordura corporal, peso da gordura corporal, % gordura alvo (máximo/mínimo), Índice de massa corporal (IMC), taxa metabólica basal (kilo calorias), bio-Impedância (R), peso alvo (máximo/mínimo), peso de massa magra, % de massa magra, % de água corpórea, quantidade de água em litros e água alvo (máxima/mínima), garantia: 1 ano.</t>
  </si>
  <si>
    <t>Armário (roupeiro) de aço para vestiário, produzido em chapa 26, com tratamento antiferrugem, pintura eletrostática, com 8 portas grandes com fechadura e chaves, com dimensões aproximadas de: altura de 199cm, largura de 122,5cm e profundidade de 42cm; na cor cinza com portas pretas ou verdes.</t>
  </si>
  <si>
    <t>Balança antropométrica com medidor de peso eletrônico, bivolt ou 220V, com capacidade mínima de 180 Kg, com medidor (régua) de estatura manual, com garantia de 1 ano.</t>
  </si>
  <si>
    <t>Bicicleta horizontal profissional, com sistema de resistência eletromagnético, disco de inércia de 8,8kg, ajuste de resistência programável para 9 programas, sensor de batimentos cardíacos em hand grip, com monitor com tecla de acesso rápido para mudanças de programas com um simples toque, suporte do disco que permite conforto no exercício e maior resistência ao produto, estrutura de tubos reforçados, dimensão aproximada montado de 1155 x 550 x 1350mm, peso aproximado de 55kg e resistente a usuário com aproximadamente 180kg. Garantiade 36 meses para a estrutura, 2 meses para as demais partes conforme termo de garantia.</t>
  </si>
  <si>
    <t xml:space="preserve">Caixa térmica com tampa articulada, duas rodas e alça retrátil (telescopia) ou dobrável para transporte, com capacidade entre 60 e 75 litros e peso entre 6 e 10 kg e própria para manter a temperatura de produtos quentes, gelados e congelados, com revestimento térmico resistente. </t>
  </si>
  <si>
    <t>Elíptico profissional, bivolt  para trabalho simultâneo de braços e pernas, com painel de informações de desempenho. Peso suportado de 180kg. Painel em LCD com 16 programas de exercícios, funções de tempo, RPM, velocidade, distância e calorias, monitoramento cardíaco em hand grip. Sistema de regulagem eletromagnético, composição em aço carbono, pintura eletrostática a pó, cor preta, dimensões aproximadas de (C x L x A) 210 x76 x163 cm. Inlcuída a montagem do equipamento. Garantiade 36 meses para a estrutura, 2 meses para as demais partes conforme termo de garantia.</t>
  </si>
  <si>
    <t>Equipamento de musculação denominado cadeira adutora e abdutora para exercícios de adução e abdução de coxa, com sistema simplificado de alternância do exercício, com estrutura de aço, com guias e proteção dos pesos e torre de peso de 100 kg e estofados estofado em corino náutico anti-suor na cor preta.</t>
  </si>
  <si>
    <t>Equipamento de musculação denominado hack de agachamento, confeccionado em aço ado em aço tubular oblongo curvo (150 mm x 50 mm), pintura eletrostática (com camada de proteção) preta, espuma de alta densidade, guias em aço Inox e cromadas, contendo barra para até 200kg de anilha.</t>
  </si>
  <si>
    <t>Equipamento de musculação denominado Leg Press 45 Graus, para exercício para musculatura da perna e coxa. Possui Carrinho com 12 Rolamentos, regulagem de inclinação do encosto e estofado em corino náutico anti-suor na cor preta. Confeccionado em aço tubular de 50 mm, pintura eletrostática preta. Suporta até 350 Kg de anilhas. Barra para apoio das anilhas Inclusa. Peso 80 Kg.</t>
  </si>
  <si>
    <t>Equipamento de musculação multi-exercício (banco) para execução de supino inclinado, supino reto, supino declinado, fexção e extensão de coxas e pernas e rosca bíceps, contendo banco com 4 regulagens no assento e 4 de ajustes de inclinação para costas, suporte com ajuste de altura para barra em diferentes tamanhos, banco de rosca scott que pode ser removido conforme a sua necessidade. Pintura é eletrostática na cor preta, com assentos pretos em espuma e anatômicos de longa durabilidade. Possui uma base firme não deixando o banco balançar durante exercicios, com suporte para usuário de até 180kg. Garantia de 1 ano.</t>
  </si>
  <si>
    <t>Equipamento para execução exercício adbominal com colchonete de 1mx0,5mx0,05m, composição em aço carbono, peso aproximado de 3,5kg, suporte para 120kg, dimensões aproximadas de (LxAxP) 62x61x53cm.</t>
  </si>
  <si>
    <t>Estação de musculação para treinamento com 1 torre de pesos, com 40 opções de exercicios, incluindo supino, crucifixo, extensor para coxa, flexão de perna, apoio e alça e barra para rosca scott, braços articulados, puxador alto, remada, entre outros. Estofamentos de alta resistência e apoios emborrachados. Cabos de aço reforçado e encapado em PVC e barras para puxada e remada . Estrutura de aço com guias e proteção dos pesos. Torres de peso de 100 kg. Acessórios: barra grande e pequena e caneleira.</t>
  </si>
  <si>
    <t>Estação de musculação para trenamento com 2 torres de pesos para até 4 usuarios simultaneamente, com 120 opções de exercicios em 4 lados, incluindo leg press no lado 1, supino, crucifixo, extensor para coxa, flexão de perna, apoio para rosca scott, braços articulados, puxador alto e remada no lado 2, supino, extensor de perna no lado 3 e abdominal no lado 4. Estofamentos de alta resistência e apoios emborrachados. Cabos de aço reforçado e encapado em PVC barras para puxada e remada. Estrutura de aço com guias e proteção dos pesos. Torres de peso de 100 kg. Acessórios : barra grande e pequena e caneleira.</t>
  </si>
  <si>
    <t>Estante (suporte organizador)  para armazenar suas anilhas, barras e halteres, de forma a otimizar seu espaço e proteger seus equipamentos. Confeccionado em tubo de aço 1010/1020 com estrutura em tubo quadrado 40x40, suportes em tubo redondo 1 1/8 com ponteiras em PP, suporta até 400kg de anilhas, 50 kg de halteres e 05 barras com diametro de 27,5, pintura eletrostática preta.</t>
  </si>
  <si>
    <t>Esteira elétrica professional com monitor e painel com porta-objetos, 8 programas pré-ajustáveis e 2 programas personalizados de acordo com a necessidade de cada usuário, com dispositivo para mudança rápida de velocidade e inclinação, sensor de batimento cardíaco por hand grip, sistema de amortecimento de impacto, lona de alta resistência com 5mm de espessura emborrachada/antiderrapante, sistema de lubrificação automática, proteção na lateral para evitar que o suor crie ferrugem. Painel com chaves de segurança, marcadores de velocidade, velocidade máxima de 16 ou 18 km/h, distância, tempo, controle de perda de calorias, altura máxima de 0,73m, largura máxima de 0,73m, comprimento máximo de 2,07m, com painel digital, placa WEG,  motor de 2CV, com capacidade de carga e 180 kg. Garantiade 36 meses para a estrutura, 2 meses para as demais partes conforme termo de garantia.</t>
  </si>
  <si>
    <t>Kit avaliação física com garantia de 03 anos no adipômetro e 1 ano nos demais produtos, contendo:
- 01 Adipômetro / Plicômetro Científico- 01 Trena Antropométrica com Trava
- 01 Esfigmo Aneróide certificado pelo Inmetro
- 01 Estetoscópio com Ausculta Simples
- 01 Lápis dermatográfico
- 01 Caneta Sanny
- 01 Calculadora
- 01 Disco de IMC
- 01 Exclusiva maleta para transporte e proteção dos equipamentos.
- 01 Software de Avaliação Física completo profissional com 3 licenças infinitas e testes pré-configurados: NEUROMOTORES (Banco de Wells, Resistência Abdominal e Flexão de Braços no Solo)- COMPOSIÇÃO CORPORAL (Jackson &amp; Pollock, McArdle, Guedes, Slaughter, Dotson&amp; Davis, Durnin&amp;Womersley, Faulkner, Weltman, Costa, Thorland, Withers, McArdle)- QUESTIONÁRIOS (Par-Q, Anamnese Padrão e Questionário de Satisfação do Avaliado)- TESTES CARDIORRESPIRATÓRIOS [Cicloergômetro (Astränd e Balke), Esteira (Bruce e Ellestad), Campo (Cooper), Banco (QuensCollege e Canadense)]- ÍNDICES ANTROPOMÉTRICOS (Índice de Conicidade, Relação Cintura Quadril, Índice de Massa Corpórea, Avaliação de Risco por Perímetro Abdominal)- OUTROS (Análise de postura com foto e simetrógrafo digital, Perimetria, Paquimetria e Somatotipia).</t>
  </si>
  <si>
    <t>O bebedouro de coluna com desempenho de 3,5 litros/hora de água gelada, com termostato frontal para controle gradual de temperatura entre 5°C e 15°C, sistema easy open de abertura automática do garrafão e baixo consumo de energia (A ou B).</t>
  </si>
  <si>
    <t>O equipamento espaldar de suporte para diversos exercícios de alongamento e fortalecimento muscular, especialmente dos músculos da coluna vertebral, amplitude de movimento, força e flexibilidade e usado para fixar exercitadores elásticos (em tubo ou em faixas), com sistema de fixação na parede. Produzido em aço carbono ou mareira resistente, nas medidas: 2,10 x 0,97 x 0,41m; e peso: 14,5kg; carga máxima de 150kg.</t>
  </si>
  <si>
    <t>Smart TV de Led de 42 polegadas, sistema digital, full HD e acesso a internet a cabo e wi-fi, com portas USB, HDMI e VGA. Garantia de 12 meses.</t>
  </si>
  <si>
    <t>MATERIAIS DE SAÚDE E MEDICAMENTOS</t>
  </si>
  <si>
    <t>UNIDADE DE MEDIDA</t>
  </si>
  <si>
    <t>COMPRAR</t>
  </si>
  <si>
    <t>Lote de materiais de saúde, higiene e medicamentos contendo:</t>
  </si>
  <si>
    <t>Absorvente normal suave sem abas (pacote com 8 unidades).</t>
  </si>
  <si>
    <t>PACOTE</t>
  </si>
  <si>
    <t>Alcool em gel antisséptico a 70%, 500ml.</t>
  </si>
  <si>
    <t>Alça multiuso em neoprene e velcro para aplicação e fixação de bolsa de gelo em articulações e membros.</t>
  </si>
  <si>
    <t>Algodão Hidrófilo (Pacote com 100 gramas).</t>
  </si>
  <si>
    <t>Medicamento indicado para inflamações de origem traumática dos tendões, ligamentos, músculos e articulações, coadjuvante do tratamento local de mialgias, artralgias, manifestações reumáticas, torcicolo, bursite, artrite, entorces, composto por antiflamatório e canfora/mentol, com solução com propelente (aerosol) em frasco de alumínio pressurizado, provido de válvula especial, com 60g/85ml.</t>
  </si>
  <si>
    <t>Ataduras de Crepe (13 fios, tamanho:12cm x 1,8m).</t>
  </si>
  <si>
    <t>Bandagem terapêutica adesiva elástica para utilização fisioterápica (Knesio Tape) em rolo de 5cm.</t>
  </si>
  <si>
    <t>ROLO</t>
  </si>
  <si>
    <t>Benegrip (dipirona sódica, composição associada à clorfenamina maleato e cafeína, concentração 250 mg + 2 mg e 250mg + 30)</t>
  </si>
  <si>
    <t>COMPRIMIDOS</t>
  </si>
  <si>
    <t>Bolsa térmica de gel.</t>
  </si>
  <si>
    <t>Buscopan Composto Plus 10mg (butilbrometo de escopolamina 10mg e paracetamol de 500mg)</t>
  </si>
  <si>
    <t>Citrato de Orfenadrina 35mg Dipirona Sódica 300mg Cafeína Anidra 50mg. Referência: Dorflex.</t>
  </si>
  <si>
    <t>Cloridrato de ambroxol (Frasco com Xarope 30mg/5ml)</t>
  </si>
  <si>
    <t>FRASCO</t>
  </si>
  <si>
    <t>Cloridrato de Metoclopramida (PLASIL) 10 mg.</t>
  </si>
  <si>
    <t>Coban bandagem elástica, rolo com 3m 10cm x 4,5m corte manual marrom.</t>
  </si>
  <si>
    <t>Coristina D (ácido acetilsalicílico 400mg + maleato de dexclorfeniramina 1mg + cloridrato de fenilefrina 10mg + cafeína 30mg).</t>
  </si>
  <si>
    <t>Curativo Band-Aid (Caixa com 40 unidades).</t>
  </si>
  <si>
    <t>CAIXA</t>
  </si>
  <si>
    <t>Descarpack (Coletor perfurocortante papelão 7 litros)</t>
  </si>
  <si>
    <t>Dexametasona 1 mg/g em tubo de creme de 10g</t>
  </si>
  <si>
    <t>TUBO</t>
  </si>
  <si>
    <t>Diclofenaco dietilamônico (cataflam emulgel) (bisnaga com 60mg).</t>
  </si>
  <si>
    <t>BISNAGA</t>
  </si>
  <si>
    <t>Dimeticona (Luftal) 125mg</t>
  </si>
  <si>
    <t xml:space="preserve">Dipirona Sódica 500 mg </t>
  </si>
  <si>
    <t>Emplastro Salicilato de metila + associação - adesivo uso geral, pequeno 6,5 x 4,2cm. Referência: Salonpas.</t>
  </si>
  <si>
    <t>Esparadrapo impermeável Cremer (Tamanho 10cm x 4,5m).</t>
  </si>
  <si>
    <t>Recuperador de flora intestinal 100mg (caixa com 12 comprimidos). Referência: floratil</t>
  </si>
  <si>
    <t>Gazes (Pacote com 10 unidades).</t>
  </si>
  <si>
    <t>Ibuprofeno 400mg.</t>
  </si>
  <si>
    <t>Loratadina 10mg</t>
  </si>
  <si>
    <t>Luvas de procedimento Tamanho P</t>
  </si>
  <si>
    <t>Luvas de procedimento Tamanho M</t>
  </si>
  <si>
    <t>Maleta Primeiros Socorros - Porta remédios</t>
  </si>
  <si>
    <t>Máscara cirúrgica descartável com elástico</t>
  </si>
  <si>
    <t>Nimesulida 100mg.</t>
  </si>
  <si>
    <t>Omeprazol 20mg.</t>
  </si>
  <si>
    <t>Paracetamol 750mg</t>
  </si>
  <si>
    <t>Peróxido de hidrogênio (Água oxigenada 10 volumes para ferimentos).</t>
  </si>
  <si>
    <t>Pomada colagenase tubo com 30g.</t>
  </si>
  <si>
    <t>BI Profenid 150 mg</t>
  </si>
  <si>
    <t>Sais para reidratação oral (SRO) .</t>
  </si>
  <si>
    <t>Soro fisiológico 0,9% (Embalagem com 100ml).</t>
  </si>
  <si>
    <t>Sulfato de neomicina com bacitracina, em creme e tubo de 10g.</t>
  </si>
  <si>
    <t>Targifor efervescentes, onde cada comprimido contenha: Aspartato de L-arginina..1,0 g Ácido ascórbico...1,0 g Excipiente q.s.p...1 compr. Efervescente.</t>
  </si>
  <si>
    <t>Tandrilax (Cafeína, Carisoprodol, Diclofenaco, sódico, Paracetamol).</t>
  </si>
  <si>
    <t>Tiras reagentes Glicose - Accu-check active (caixa com 25)</t>
  </si>
  <si>
    <t>Termômetro clínico digital</t>
  </si>
  <si>
    <t>UNID. MED</t>
  </si>
  <si>
    <t>SUBTOTAL</t>
  </si>
  <si>
    <t>PERMANTENTE</t>
  </si>
  <si>
    <t>Balança de controle corporal com o método de Impedância Bioelétrica (IB) ou Bioimpedância com sensor de pés e mãos simultâneos. Utilizado para avaliação física em poucos segundos. Função de avaliação que ajuda a compreender o nível dos resultados (baixo, normal, alto, muito alto). Baseado no sexo, altura e idade do usuário, a balança calcula:
- Peso corporal (até 150Kg)
- IMC
- Gordura visceral
- Metabolismo basal
- Músculo esquelético
- Gordura corporal
- Idade corporal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</si>
</sst>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R$&quot;\ #,##0.00;[Red]\-&quot;R$&quot;\ #,##0.00"/>
    <numFmt numFmtId="165" formatCode="_-* #,##0.00_-;\-* #,##0.00_-;_-* &quot;-&quot;??_-;_-@_-"/>
    <numFmt numFmtId="166" formatCode="_-[$R$-416]\ * #,##0.00_-;\-[$R$-416]\ * #,##0.00_-;_-[$R$-416]\ * &quot;-&quot;??_-;_-@"/>
    <numFmt numFmtId="167" formatCode="0.0"/>
  </numFmts>
  <fonts count="27">
    <font>
      <sz val="11"/>
      <color theme="1"/>
      <name val="Arial"/>
    </font>
    <font>
      <sz val="9"/>
      <color theme="1"/>
      <name val="Arial"/>
      <family val="2"/>
    </font>
    <font>
      <sz val="11"/>
      <name val="Arial"/>
      <family val="2"/>
    </font>
    <font>
      <sz val="8"/>
      <color theme="1"/>
      <name val="Arial"/>
      <family val="2"/>
    </font>
    <font>
      <b/>
      <sz val="12"/>
      <color theme="1"/>
      <name val="Arial"/>
      <family val="2"/>
    </font>
    <font>
      <b/>
      <sz val="10"/>
      <color theme="1"/>
      <name val="Arial"/>
      <family val="2"/>
    </font>
    <font>
      <sz val="10"/>
      <color theme="1"/>
      <name val="Arial"/>
      <family val="2"/>
    </font>
    <font>
      <sz val="11"/>
      <color rgb="FF7F7F7F"/>
      <name val="Calibri"/>
      <family val="2"/>
    </font>
    <font>
      <b/>
      <sz val="12"/>
      <color theme="1"/>
      <name val="Calibri"/>
      <family val="2"/>
    </font>
    <font>
      <b/>
      <sz val="11"/>
      <color theme="1"/>
      <name val="Calibri"/>
      <family val="2"/>
    </font>
    <font>
      <sz val="11"/>
      <color theme="1"/>
      <name val="Calibri"/>
      <family val="2"/>
    </font>
    <font>
      <b/>
      <sz val="11"/>
      <color rgb="FF000000"/>
      <name val="Arial"/>
      <family val="2"/>
    </font>
    <font>
      <sz val="11"/>
      <color rgb="FF000000"/>
      <name val="Arial"/>
      <family val="2"/>
    </font>
    <font>
      <sz val="10"/>
      <color rgb="FF000000"/>
      <name val="Arial"/>
      <family val="2"/>
    </font>
    <font>
      <vertAlign val="superscript"/>
      <sz val="11"/>
      <color theme="1"/>
      <name val="Arial"/>
      <family val="2"/>
    </font>
    <font>
      <i/>
      <sz val="10"/>
      <color theme="1"/>
      <name val="Arial"/>
      <family val="2"/>
    </font>
    <font>
      <b/>
      <sz val="12"/>
      <color rgb="FF000000"/>
      <name val="Arial"/>
      <family val="2"/>
    </font>
    <font>
      <sz val="12"/>
      <color rgb="FF000000"/>
      <name val="Arial"/>
      <family val="2"/>
    </font>
    <font>
      <sz val="12"/>
      <color rgb="FF404040"/>
      <name val="Arial"/>
      <family val="2"/>
    </font>
    <font>
      <sz val="12"/>
      <color rgb="FF000000"/>
      <name val="Arial"/>
      <family val="2"/>
    </font>
    <font>
      <sz val="11"/>
      <color theme="1"/>
      <name val="Arial"/>
      <family val="2"/>
    </font>
    <font>
      <sz val="12"/>
      <name val="Arial"/>
      <family val="2"/>
    </font>
    <font>
      <sz val="12"/>
      <color theme="1"/>
      <name val="Arial"/>
      <family val="2"/>
    </font>
    <font>
      <b/>
      <sz val="12"/>
      <name val="Arial"/>
      <family val="2"/>
    </font>
    <font>
      <sz val="12"/>
      <color theme="4"/>
      <name val="Arial"/>
      <family val="2"/>
    </font>
    <font>
      <b/>
      <sz val="11"/>
      <color theme="1"/>
      <name val="Arial"/>
      <family val="2"/>
    </font>
    <font>
      <sz val="11"/>
      <color theme="4"/>
      <name val="Arial"/>
      <family val="2"/>
    </font>
  </fonts>
  <fills count="10">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FFFF00"/>
        <bgColor rgb="FFFFFF00"/>
      </patternFill>
    </fill>
    <fill>
      <patternFill patternType="solid">
        <fgColor rgb="FFFF0000"/>
        <bgColor rgb="FFFF0000"/>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tint="-0.14999847407452621"/>
        <bgColor indexed="64"/>
      </patternFill>
    </fill>
    <fill>
      <patternFill patternType="solid">
        <fgColor theme="2" tint="-4.9989318521683403E-2"/>
        <bgColor indexed="64"/>
      </patternFill>
    </fill>
  </fills>
  <borders count="4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FF0000"/>
      </left>
      <right/>
      <top style="thin">
        <color rgb="FFFF0000"/>
      </top>
      <bottom style="thin">
        <color rgb="FF000000"/>
      </bottom>
      <diagonal/>
    </border>
    <border>
      <left/>
      <right/>
      <top style="thin">
        <color rgb="FFFF0000"/>
      </top>
      <bottom style="thin">
        <color rgb="FF000000"/>
      </bottom>
      <diagonal/>
    </border>
    <border>
      <left/>
      <right style="thin">
        <color rgb="FFFF0000"/>
      </right>
      <top style="thin">
        <color rgb="FFFF0000"/>
      </top>
      <bottom style="thin">
        <color rgb="FF000000"/>
      </bottom>
      <diagonal/>
    </border>
    <border>
      <left style="thin">
        <color rgb="FFFF0000"/>
      </left>
      <right style="thin">
        <color rgb="FF000000"/>
      </right>
      <top style="thin">
        <color rgb="FF000000"/>
      </top>
      <bottom style="thin">
        <color rgb="FF000000"/>
      </bottom>
      <diagonal/>
    </border>
    <border>
      <left style="thin">
        <color rgb="FF000000"/>
      </left>
      <right style="thin">
        <color rgb="FFFF0000"/>
      </right>
      <top style="thin">
        <color rgb="FF000000"/>
      </top>
      <bottom style="thin">
        <color rgb="FF000000"/>
      </bottom>
      <diagonal/>
    </border>
    <border>
      <left style="thin">
        <color rgb="FFFF0000"/>
      </left>
      <right style="thin">
        <color rgb="FF000000"/>
      </right>
      <top style="thin">
        <color rgb="FF000000"/>
      </top>
      <bottom style="thin">
        <color rgb="FFFF0000"/>
      </bottom>
      <diagonal/>
    </border>
    <border>
      <left style="thin">
        <color rgb="FF000000"/>
      </left>
      <right style="thin">
        <color rgb="FF000000"/>
      </right>
      <top style="thin">
        <color rgb="FF000000"/>
      </top>
      <bottom style="thin">
        <color rgb="FFFF0000"/>
      </bottom>
      <diagonal/>
    </border>
    <border>
      <left style="thin">
        <color rgb="FF000000"/>
      </left>
      <right style="thin">
        <color rgb="FFFF0000"/>
      </right>
      <top style="thin">
        <color rgb="FF000000"/>
      </top>
      <bottom style="thin">
        <color rgb="FFFF0000"/>
      </bottom>
      <diagonal/>
    </border>
    <border>
      <left style="thin">
        <color rgb="FF000000"/>
      </left>
      <right/>
      <top style="thin">
        <color rgb="FF000000"/>
      </top>
      <bottom style="thin">
        <color rgb="FFFF0000"/>
      </bottom>
      <diagonal/>
    </border>
    <border>
      <left/>
      <right style="thin">
        <color rgb="FF000000"/>
      </right>
      <top style="thin">
        <color rgb="FF00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indexed="64"/>
      </bottom>
      <diagonal/>
    </border>
    <border>
      <left/>
      <right style="thin">
        <color rgb="FFFF0000"/>
      </right>
      <top style="thin">
        <color rgb="FFFF0000"/>
      </top>
      <bottom style="thin">
        <color indexed="64"/>
      </bottom>
      <diagonal/>
    </border>
    <border>
      <left style="thin">
        <color rgb="FFFF0000"/>
      </left>
      <right style="thin">
        <color indexed="64"/>
      </right>
      <top style="thin">
        <color indexed="64"/>
      </top>
      <bottom style="thin">
        <color indexed="64"/>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xf numFmtId="0" fontId="13" fillId="0" borderId="0"/>
    <xf numFmtId="165" fontId="20" fillId="0" borderId="0" applyFont="0" applyFill="0" applyBorder="0" applyAlignment="0" applyProtection="0"/>
    <xf numFmtId="9" fontId="20" fillId="0" borderId="0" applyFont="0" applyFill="0" applyBorder="0" applyAlignment="0" applyProtection="0"/>
  </cellStyleXfs>
  <cellXfs count="197">
    <xf numFmtId="0" fontId="0" fillId="0" borderId="0" xfId="0"/>
    <xf numFmtId="0" fontId="1" fillId="0" borderId="0" xfId="0" applyFont="1" applyAlignment="1">
      <alignment vertical="center"/>
    </xf>
    <xf numFmtId="0" fontId="3" fillId="0" borderId="0" xfId="0" applyFont="1" applyAlignment="1">
      <alignment horizontal="center" vertical="center"/>
    </xf>
    <xf numFmtId="4" fontId="3" fillId="0" borderId="0" xfId="0" applyNumberFormat="1" applyFont="1" applyAlignment="1">
      <alignment vertical="center"/>
    </xf>
    <xf numFmtId="0" fontId="6" fillId="0" borderId="0" xfId="0" applyFont="1" applyAlignment="1">
      <alignment vertical="center"/>
    </xf>
    <xf numFmtId="0" fontId="3" fillId="0" borderId="4" xfId="0" applyFont="1" applyBorder="1" applyAlignment="1">
      <alignment horizontal="center" vertical="center"/>
    </xf>
    <xf numFmtId="4" fontId="3" fillId="0" borderId="4" xfId="0" applyNumberFormat="1"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wrapText="1"/>
    </xf>
    <xf numFmtId="4" fontId="6" fillId="0" borderId="4" xfId="0" applyNumberFormat="1" applyFont="1" applyBorder="1" applyAlignment="1">
      <alignment vertical="center"/>
    </xf>
    <xf numFmtId="0" fontId="7" fillId="0" borderId="4" xfId="0" applyFont="1" applyBorder="1"/>
    <xf numFmtId="0" fontId="6" fillId="0" borderId="1" xfId="0" applyFont="1" applyBorder="1" applyAlignment="1">
      <alignment horizontal="center" vertical="center"/>
    </xf>
    <xf numFmtId="4" fontId="5" fillId="0" borderId="4" xfId="0" applyNumberFormat="1" applyFont="1" applyBorder="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4" fontId="1" fillId="0" borderId="0" xfId="0" applyNumberFormat="1" applyFont="1" applyAlignment="1">
      <alignment vertical="center"/>
    </xf>
    <xf numFmtId="0" fontId="9" fillId="2" borderId="4" xfId="0" applyFont="1" applyFill="1" applyBorder="1" applyAlignment="1">
      <alignment horizontal="center" vertical="center"/>
    </xf>
    <xf numFmtId="4" fontId="9" fillId="2" borderId="4" xfId="0" applyNumberFormat="1" applyFont="1" applyFill="1" applyBorder="1" applyAlignment="1">
      <alignment horizontal="center" vertical="center"/>
    </xf>
    <xf numFmtId="0" fontId="10" fillId="0" borderId="4" xfId="0" applyFont="1" applyBorder="1" applyAlignment="1">
      <alignment horizontal="center" vertical="center" wrapText="1"/>
    </xf>
    <xf numFmtId="0" fontId="10" fillId="0" borderId="4" xfId="0" applyFont="1" applyBorder="1" applyAlignment="1">
      <alignment horizontal="left" vertical="center" wrapText="1"/>
    </xf>
    <xf numFmtId="166" fontId="10" fillId="0" borderId="4" xfId="0" applyNumberFormat="1" applyFont="1" applyBorder="1" applyAlignment="1">
      <alignment horizontal="center" vertical="center" wrapText="1"/>
    </xf>
    <xf numFmtId="166" fontId="10" fillId="0" borderId="4" xfId="0" applyNumberFormat="1" applyFont="1" applyBorder="1" applyAlignment="1">
      <alignment vertical="center"/>
    </xf>
    <xf numFmtId="166" fontId="9" fillId="0" borderId="4" xfId="0" applyNumberFormat="1" applyFont="1" applyBorder="1"/>
    <xf numFmtId="4" fontId="6" fillId="4" borderId="4" xfId="0" applyNumberFormat="1" applyFont="1" applyFill="1" applyBorder="1" applyAlignment="1">
      <alignment vertical="center"/>
    </xf>
    <xf numFmtId="0" fontId="6" fillId="0" borderId="4" xfId="0" applyFont="1" applyBorder="1" applyAlignment="1">
      <alignment horizontal="center" vertical="center" wrapText="1"/>
    </xf>
    <xf numFmtId="166" fontId="6" fillId="0" borderId="4" xfId="0" applyNumberFormat="1" applyFont="1" applyBorder="1" applyAlignment="1">
      <alignment vertical="center"/>
    </xf>
    <xf numFmtId="0" fontId="10" fillId="0" borderId="6" xfId="0" applyFont="1" applyBorder="1"/>
    <xf numFmtId="0" fontId="10" fillId="0" borderId="7" xfId="0" applyFont="1" applyBorder="1"/>
    <xf numFmtId="0" fontId="10" fillId="0" borderId="8" xfId="0" applyFont="1" applyBorder="1"/>
    <xf numFmtId="0" fontId="10" fillId="0" borderId="4" xfId="0" applyFont="1" applyBorder="1"/>
    <xf numFmtId="0" fontId="10" fillId="0" borderId="5" xfId="0" applyFont="1" applyBorder="1"/>
    <xf numFmtId="0" fontId="10" fillId="0" borderId="0" xfId="0" applyFont="1"/>
    <xf numFmtId="0" fontId="10" fillId="0" borderId="9" xfId="0" applyFont="1" applyBorder="1"/>
    <xf numFmtId="0" fontId="10" fillId="0" borderId="10" xfId="0" applyFont="1" applyBorder="1"/>
    <xf numFmtId="0" fontId="10" fillId="0" borderId="11" xfId="0" applyFont="1" applyBorder="1"/>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166" fontId="0" fillId="0" borderId="0" xfId="0" applyNumberFormat="1" applyAlignment="1">
      <alignment horizontal="center" vertical="center"/>
    </xf>
    <xf numFmtId="166" fontId="0" fillId="0" borderId="0" xfId="0" applyNumberFormat="1" applyAlignment="1">
      <alignment vertical="center"/>
    </xf>
    <xf numFmtId="0" fontId="11" fillId="0" borderId="4" xfId="0" applyFont="1" applyBorder="1" applyAlignment="1">
      <alignment horizontal="center" vertical="center" wrapText="1"/>
    </xf>
    <xf numFmtId="166" fontId="11" fillId="0" borderId="4"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left" vertical="center" wrapText="1"/>
    </xf>
    <xf numFmtId="166" fontId="0" fillId="0" borderId="4" xfId="0" applyNumberFormat="1" applyBorder="1" applyAlignment="1">
      <alignment horizontal="center" vertical="center" wrapText="1"/>
    </xf>
    <xf numFmtId="166" fontId="0" fillId="0" borderId="4" xfId="0" applyNumberFormat="1" applyBorder="1" applyAlignment="1">
      <alignment vertical="center"/>
    </xf>
    <xf numFmtId="0" fontId="12" fillId="0" borderId="4" xfId="0" applyFont="1" applyBorder="1" applyAlignment="1">
      <alignment horizontal="center" vertical="center" wrapText="1"/>
    </xf>
    <xf numFmtId="1" fontId="12" fillId="0" borderId="4" xfId="0" applyNumberFormat="1" applyFont="1" applyBorder="1" applyAlignment="1">
      <alignment horizontal="center" vertical="center" wrapText="1"/>
    </xf>
    <xf numFmtId="1" fontId="0" fillId="0" borderId="4" xfId="0" applyNumberFormat="1" applyBorder="1" applyAlignment="1">
      <alignment horizontal="center" vertical="center" wrapText="1"/>
    </xf>
    <xf numFmtId="0" fontId="0" fillId="0" borderId="4" xfId="0" applyBorder="1" applyAlignment="1">
      <alignment horizontal="left" vertical="center"/>
    </xf>
    <xf numFmtId="164" fontId="0" fillId="0" borderId="4" xfId="0" applyNumberFormat="1" applyBorder="1" applyAlignment="1">
      <alignment vertical="center"/>
    </xf>
    <xf numFmtId="0" fontId="0" fillId="4" borderId="4" xfId="0" applyFill="1" applyBorder="1" applyAlignment="1">
      <alignment horizontal="left" vertical="center"/>
    </xf>
    <xf numFmtId="0" fontId="0" fillId="5" borderId="4" xfId="0" applyFill="1" applyBorder="1" applyAlignment="1">
      <alignment horizontal="left" vertical="center" wrapText="1"/>
    </xf>
    <xf numFmtId="0" fontId="0" fillId="0" borderId="4" xfId="0" applyBorder="1" applyAlignment="1">
      <alignment horizontal="center" vertical="center"/>
    </xf>
    <xf numFmtId="1" fontId="0" fillId="0" borderId="4" xfId="0" applyNumberFormat="1" applyBorder="1" applyAlignment="1">
      <alignment horizontal="center" vertical="center"/>
    </xf>
    <xf numFmtId="166" fontId="0" fillId="0" borderId="4" xfId="0" applyNumberFormat="1" applyBorder="1" applyAlignment="1">
      <alignment horizontal="center" vertical="center"/>
    </xf>
    <xf numFmtId="166" fontId="6" fillId="0" borderId="4" xfId="0" applyNumberFormat="1" applyFont="1" applyBorder="1" applyAlignment="1">
      <alignment horizontal="center" vertical="center"/>
    </xf>
    <xf numFmtId="0" fontId="6" fillId="0" borderId="4" xfId="0" applyFont="1" applyBorder="1" applyAlignment="1">
      <alignment horizontal="left" vertical="center"/>
    </xf>
    <xf numFmtId="0" fontId="6" fillId="0" borderId="4" xfId="0" applyFont="1" applyBorder="1" applyAlignment="1">
      <alignment vertical="center" wrapText="1"/>
    </xf>
    <xf numFmtId="0" fontId="6" fillId="0" borderId="4" xfId="0" applyFont="1" applyBorder="1" applyAlignment="1">
      <alignment horizontal="left" vertical="top" wrapText="1"/>
    </xf>
    <xf numFmtId="0" fontId="13" fillId="0" borderId="4" xfId="0" applyFont="1" applyBorder="1" applyAlignment="1">
      <alignment horizontal="center" vertical="center" wrapText="1"/>
    </xf>
    <xf numFmtId="1" fontId="13" fillId="0" borderId="4" xfId="0" applyNumberFormat="1" applyFont="1" applyBorder="1" applyAlignment="1">
      <alignment horizontal="center" vertical="center" wrapText="1"/>
    </xf>
    <xf numFmtId="0" fontId="6" fillId="0" borderId="0" xfId="0" applyFont="1" applyAlignment="1">
      <alignment horizontal="center" vertical="center"/>
    </xf>
    <xf numFmtId="0" fontId="6" fillId="0" borderId="6" xfId="0" applyFont="1" applyBorder="1" applyAlignment="1">
      <alignment vertical="center"/>
    </xf>
    <xf numFmtId="0" fontId="6" fillId="0" borderId="0" xfId="0" applyFont="1" applyAlignment="1">
      <alignment horizontal="left" vertical="center"/>
    </xf>
    <xf numFmtId="0" fontId="6" fillId="0" borderId="8" xfId="0" applyFont="1" applyBorder="1" applyAlignment="1">
      <alignment vertical="center"/>
    </xf>
    <xf numFmtId="0" fontId="6" fillId="0" borderId="8" xfId="0" applyFont="1" applyBorder="1"/>
    <xf numFmtId="0" fontId="10" fillId="0" borderId="0" xfId="0" applyFont="1" applyAlignment="1">
      <alignment horizontal="center" vertical="center"/>
    </xf>
    <xf numFmtId="0" fontId="6" fillId="0" borderId="0" xfId="0" applyFont="1"/>
    <xf numFmtId="0" fontId="6" fillId="0" borderId="8" xfId="0" applyFont="1" applyBorder="1" applyAlignment="1">
      <alignment horizontal="center"/>
    </xf>
    <xf numFmtId="0" fontId="6" fillId="0" borderId="0" xfId="0" applyFont="1" applyAlignment="1">
      <alignment horizontal="left" vertical="center" wrapText="1"/>
    </xf>
    <xf numFmtId="0" fontId="6" fillId="0" borderId="8" xfId="0" applyFont="1" applyBorder="1" applyAlignment="1">
      <alignment horizontal="center" vertical="center"/>
    </xf>
    <xf numFmtId="0" fontId="6" fillId="0" borderId="6" xfId="0" applyFont="1" applyBorder="1" applyAlignment="1">
      <alignment vertical="center" wrapText="1"/>
    </xf>
    <xf numFmtId="0" fontId="10" fillId="0" borderId="0" xfId="0" applyFont="1" applyAlignment="1">
      <alignment horizontal="center" vertical="center" wrapText="1"/>
    </xf>
    <xf numFmtId="0" fontId="6" fillId="0" borderId="0" xfId="0" applyFont="1" applyAlignment="1">
      <alignment wrapText="1"/>
    </xf>
    <xf numFmtId="0" fontId="6" fillId="0" borderId="8" xfId="0" applyFont="1" applyBorder="1" applyAlignment="1">
      <alignment horizont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6" fillId="0" borderId="0" xfId="0" applyFont="1" applyAlignment="1">
      <alignment horizontal="left"/>
    </xf>
    <xf numFmtId="0" fontId="6" fillId="0" borderId="0" xfId="0" applyFont="1" applyAlignment="1">
      <alignment vertical="top"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0" xfId="0" applyFont="1" applyAlignment="1">
      <alignment horizontal="center" vertical="center" wrapText="1"/>
    </xf>
    <xf numFmtId="0" fontId="10" fillId="0" borderId="1" xfId="0" applyFont="1" applyBorder="1" applyAlignment="1">
      <alignment horizontal="center" vertical="center"/>
    </xf>
    <xf numFmtId="0" fontId="13" fillId="0" borderId="0" xfId="0" applyFont="1" applyAlignment="1">
      <alignment horizontal="left"/>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left" vertical="center"/>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horizontal="left" vertical="center" wrapText="1"/>
    </xf>
    <xf numFmtId="166" fontId="6" fillId="0" borderId="14" xfId="0" applyNumberFormat="1" applyFont="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left" vertical="center" wrapText="1"/>
    </xf>
    <xf numFmtId="166" fontId="6" fillId="0" borderId="2" xfId="0" applyNumberFormat="1" applyFont="1" applyBorder="1" applyAlignment="1">
      <alignment vertical="center"/>
    </xf>
    <xf numFmtId="0" fontId="13" fillId="0" borderId="0" xfId="1"/>
    <xf numFmtId="0" fontId="16" fillId="0" borderId="4" xfId="1" applyFont="1" applyBorder="1" applyAlignment="1">
      <alignment horizontal="center" vertical="top"/>
    </xf>
    <xf numFmtId="0" fontId="18" fillId="0" borderId="4" xfId="1" applyFont="1" applyBorder="1" applyAlignment="1">
      <alignment horizontal="center" vertical="top"/>
    </xf>
    <xf numFmtId="0" fontId="18" fillId="0" borderId="4" xfId="1" applyFont="1" applyBorder="1" applyAlignment="1">
      <alignment vertical="top"/>
    </xf>
    <xf numFmtId="0" fontId="17" fillId="0" borderId="4" xfId="1" applyFont="1" applyBorder="1" applyAlignment="1">
      <alignment horizontal="center" vertical="top"/>
    </xf>
    <xf numFmtId="0" fontId="19" fillId="0" borderId="0" xfId="1" applyFont="1"/>
    <xf numFmtId="0" fontId="22" fillId="0" borderId="0" xfId="1" applyFont="1"/>
    <xf numFmtId="4" fontId="22" fillId="0" borderId="0" xfId="1" applyNumberFormat="1" applyFont="1"/>
    <xf numFmtId="0" fontId="22" fillId="0" borderId="30" xfId="1" applyFont="1" applyBorder="1" applyAlignment="1">
      <alignment horizontal="center"/>
    </xf>
    <xf numFmtId="0" fontId="24" fillId="0" borderId="18" xfId="1" applyFont="1" applyBorder="1"/>
    <xf numFmtId="0" fontId="24" fillId="0" borderId="4" xfId="1" applyFont="1" applyBorder="1" applyAlignment="1">
      <alignment horizontal="center"/>
    </xf>
    <xf numFmtId="4" fontId="24" fillId="0" borderId="4" xfId="1" applyNumberFormat="1" applyFont="1" applyBorder="1" applyAlignment="1">
      <alignment horizontal="right"/>
    </xf>
    <xf numFmtId="4" fontId="24" fillId="6" borderId="19" xfId="1" applyNumberFormat="1" applyFont="1" applyFill="1" applyBorder="1" applyAlignment="1">
      <alignment horizontal="right"/>
    </xf>
    <xf numFmtId="0" fontId="24" fillId="0" borderId="28" xfId="1" applyFont="1" applyBorder="1" applyAlignment="1">
      <alignment horizontal="center"/>
    </xf>
    <xf numFmtId="0" fontId="24" fillId="0" borderId="1" xfId="1" applyFont="1" applyBorder="1" applyAlignment="1">
      <alignment horizontal="center"/>
    </xf>
    <xf numFmtId="0" fontId="24" fillId="0" borderId="18" xfId="1" applyFont="1" applyBorder="1" applyAlignment="1">
      <alignment horizontal="left"/>
    </xf>
    <xf numFmtId="0" fontId="24" fillId="0" borderId="18" xfId="1" applyFont="1" applyBorder="1" applyAlignment="1">
      <alignment wrapText="1"/>
    </xf>
    <xf numFmtId="0" fontId="21" fillId="0" borderId="36" xfId="1" applyFont="1" applyBorder="1"/>
    <xf numFmtId="0" fontId="21" fillId="0" borderId="0" xfId="1" applyFont="1" applyAlignment="1">
      <alignment horizontal="center"/>
    </xf>
    <xf numFmtId="0" fontId="21" fillId="0" borderId="38" xfId="1" applyFont="1" applyBorder="1"/>
    <xf numFmtId="0" fontId="21" fillId="0" borderId="39" xfId="1" applyFont="1" applyBorder="1" applyAlignment="1">
      <alignment horizontal="center"/>
    </xf>
    <xf numFmtId="0" fontId="21" fillId="0" borderId="16" xfId="1" applyFont="1" applyBorder="1" applyAlignment="1">
      <alignment horizontal="centerContinuous" vertical="center"/>
    </xf>
    <xf numFmtId="0" fontId="21" fillId="0" borderId="17" xfId="1" applyFont="1" applyBorder="1" applyAlignment="1">
      <alignment horizontal="centerContinuous" vertical="center"/>
    </xf>
    <xf numFmtId="0" fontId="23" fillId="0" borderId="16" xfId="1" applyFont="1" applyBorder="1" applyAlignment="1">
      <alignment horizontal="centerContinuous" vertical="center"/>
    </xf>
    <xf numFmtId="0" fontId="23" fillId="0" borderId="17" xfId="1" applyFont="1" applyBorder="1" applyAlignment="1">
      <alignment horizontal="centerContinuous" vertical="center"/>
    </xf>
    <xf numFmtId="0" fontId="24" fillId="0" borderId="29" xfId="1" applyFont="1" applyBorder="1" applyAlignment="1">
      <alignment horizontal="center"/>
    </xf>
    <xf numFmtId="0" fontId="0" fillId="0" borderId="32" xfId="0" applyBorder="1"/>
    <xf numFmtId="0" fontId="0" fillId="0" borderId="32" xfId="0" applyBorder="1" applyAlignment="1">
      <alignment horizontal="center"/>
    </xf>
    <xf numFmtId="165" fontId="0" fillId="0" borderId="32" xfId="2" applyFont="1" applyBorder="1"/>
    <xf numFmtId="167" fontId="0" fillId="0" borderId="32" xfId="2" applyNumberFormat="1" applyFont="1" applyBorder="1" applyAlignment="1">
      <alignment horizontal="center"/>
    </xf>
    <xf numFmtId="165" fontId="0" fillId="9" borderId="32" xfId="2" applyFont="1" applyFill="1" applyBorder="1"/>
    <xf numFmtId="165" fontId="25" fillId="9" borderId="32" xfId="2" applyFont="1" applyFill="1" applyBorder="1"/>
    <xf numFmtId="0" fontId="26" fillId="0" borderId="32" xfId="0" applyFont="1" applyBorder="1"/>
    <xf numFmtId="0" fontId="26" fillId="0" borderId="32" xfId="0" applyFont="1" applyBorder="1" applyAlignment="1">
      <alignment horizontal="center"/>
    </xf>
    <xf numFmtId="165" fontId="26" fillId="0" borderId="32" xfId="2" applyFont="1" applyBorder="1"/>
    <xf numFmtId="167" fontId="26" fillId="0" borderId="32" xfId="2" applyNumberFormat="1" applyFont="1" applyBorder="1" applyAlignment="1">
      <alignment horizontal="center"/>
    </xf>
    <xf numFmtId="0" fontId="0" fillId="9" borderId="41" xfId="0" applyFill="1" applyBorder="1" applyAlignment="1">
      <alignment horizontal="center" vertical="center"/>
    </xf>
    <xf numFmtId="0" fontId="25" fillId="9" borderId="32" xfId="0" applyFont="1" applyFill="1" applyBorder="1" applyAlignment="1">
      <alignment horizontal="centerContinuous"/>
    </xf>
    <xf numFmtId="0" fontId="16" fillId="0" borderId="15" xfId="1" applyFont="1" applyBorder="1" applyAlignment="1">
      <alignment horizontal="centerContinuous" vertical="center"/>
    </xf>
    <xf numFmtId="0" fontId="4" fillId="0" borderId="0" xfId="1" applyFont="1" applyAlignment="1">
      <alignment horizontal="right"/>
    </xf>
    <xf numFmtId="4" fontId="21" fillId="0" borderId="4" xfId="1" applyNumberFormat="1" applyFont="1" applyBorder="1" applyAlignment="1">
      <alignment vertical="top"/>
    </xf>
    <xf numFmtId="4" fontId="23" fillId="0" borderId="4" xfId="1" applyNumberFormat="1" applyFont="1" applyBorder="1" applyAlignment="1">
      <alignment horizontal="right" vertical="top"/>
    </xf>
    <xf numFmtId="0" fontId="8" fillId="2" borderId="1" xfId="0" applyFont="1" applyFill="1" applyBorder="1" applyAlignment="1">
      <alignment horizontal="center" vertical="center" wrapText="1"/>
    </xf>
    <xf numFmtId="0" fontId="9" fillId="0" borderId="1" xfId="0" applyFont="1" applyBorder="1" applyAlignment="1">
      <alignment horizontal="center"/>
    </xf>
    <xf numFmtId="0" fontId="24" fillId="0" borderId="1" xfId="1" applyFont="1" applyBorder="1" applyAlignment="1">
      <alignment horizontal="center"/>
    </xf>
    <xf numFmtId="0" fontId="24" fillId="0" borderId="3" xfId="1" applyFont="1" applyBorder="1" applyAlignment="1">
      <alignment horizontal="center"/>
    </xf>
    <xf numFmtId="0" fontId="6"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wrapText="1"/>
    </xf>
    <xf numFmtId="0" fontId="4" fillId="0" borderId="1" xfId="0" applyFont="1" applyBorder="1" applyAlignment="1">
      <alignment horizontal="center" vertical="center"/>
    </xf>
    <xf numFmtId="0" fontId="10" fillId="0" borderId="0" xfId="0" applyFont="1" applyAlignment="1">
      <alignment horizontal="center" wrapText="1"/>
    </xf>
    <xf numFmtId="0" fontId="10" fillId="0" borderId="1" xfId="0" applyFont="1" applyBorder="1" applyAlignment="1">
      <alignment horizontal="center"/>
    </xf>
    <xf numFmtId="0" fontId="11" fillId="3" borderId="1" xfId="0" applyFont="1" applyFill="1" applyBorder="1" applyAlignment="1">
      <alignment horizontal="center" vertical="center" wrapText="1"/>
    </xf>
    <xf numFmtId="0" fontId="5" fillId="0" borderId="12" xfId="0" applyFont="1" applyBorder="1" applyAlignment="1">
      <alignment horizontal="center" vertical="center"/>
    </xf>
    <xf numFmtId="0" fontId="6" fillId="0" borderId="9" xfId="0" applyFont="1" applyBorder="1" applyAlignment="1">
      <alignment horizontal="center" vertical="center"/>
    </xf>
    <xf numFmtId="0" fontId="2" fillId="0" borderId="2" xfId="0" applyFont="1" applyBorder="1" applyAlignment="1"/>
    <xf numFmtId="0" fontId="2" fillId="0" borderId="3" xfId="0" applyFont="1" applyBorder="1" applyAlignment="1"/>
    <xf numFmtId="0" fontId="17" fillId="0" borderId="0" xfId="1" applyFont="1"/>
    <xf numFmtId="0" fontId="16" fillId="0" borderId="18" xfId="1" applyFont="1" applyBorder="1" applyAlignment="1">
      <alignment horizontal="center" vertical="center"/>
    </xf>
    <xf numFmtId="0" fontId="16" fillId="0" borderId="4" xfId="1" applyFont="1" applyBorder="1" applyAlignment="1">
      <alignment horizontal="center" vertical="center"/>
    </xf>
    <xf numFmtId="0" fontId="16" fillId="6" borderId="19" xfId="1" applyFont="1" applyFill="1" applyBorder="1" applyAlignment="1">
      <alignment horizontal="center" vertical="center"/>
    </xf>
    <xf numFmtId="0" fontId="16" fillId="0" borderId="20" xfId="1" applyFont="1" applyBorder="1"/>
    <xf numFmtId="0" fontId="16" fillId="0" borderId="21" xfId="1" applyFont="1" applyBorder="1"/>
    <xf numFmtId="4" fontId="17" fillId="6" borderId="22" xfId="1" applyNumberFormat="1" applyFont="1" applyFill="1" applyBorder="1" applyAlignment="1">
      <alignment horizontal="right"/>
    </xf>
    <xf numFmtId="0" fontId="4" fillId="0" borderId="0" xfId="1" applyFont="1"/>
    <xf numFmtId="0" fontId="17" fillId="0" borderId="20" xfId="1" applyFont="1" applyBorder="1"/>
    <xf numFmtId="0" fontId="17" fillId="0" borderId="21" xfId="1" applyFont="1" applyBorder="1"/>
    <xf numFmtId="0" fontId="16" fillId="0" borderId="26" xfId="1" applyFont="1" applyBorder="1" applyAlignment="1">
      <alignment horizontal="center"/>
    </xf>
    <xf numFmtId="0" fontId="16" fillId="0" borderId="27" xfId="1" applyFont="1" applyBorder="1" applyAlignment="1">
      <alignment horizontal="center"/>
    </xf>
    <xf numFmtId="0" fontId="16" fillId="0" borderId="4" xfId="1" applyFont="1" applyBorder="1" applyAlignment="1">
      <alignment horizontal="center" vertical="center" wrapText="1"/>
    </xf>
    <xf numFmtId="0" fontId="16" fillId="0" borderId="28" xfId="1" applyFont="1" applyBorder="1" applyAlignment="1">
      <alignment horizontal="center"/>
    </xf>
    <xf numFmtId="0" fontId="16" fillId="0" borderId="29" xfId="1" applyFont="1" applyBorder="1" applyAlignment="1">
      <alignment horizontal="center"/>
    </xf>
    <xf numFmtId="4" fontId="16" fillId="6" borderId="22" xfId="1" applyNumberFormat="1" applyFont="1" applyFill="1" applyBorder="1" applyAlignment="1">
      <alignment horizontal="right"/>
    </xf>
    <xf numFmtId="0" fontId="17" fillId="0" borderId="31" xfId="1" applyFont="1" applyBorder="1" applyAlignment="1">
      <alignment horizontal="center"/>
    </xf>
    <xf numFmtId="0" fontId="16" fillId="0" borderId="18" xfId="1" applyFont="1" applyBorder="1" applyAlignment="1">
      <alignment horizontal="center" vertical="top"/>
    </xf>
    <xf numFmtId="0" fontId="16" fillId="0" borderId="1" xfId="1" applyFont="1" applyBorder="1" applyAlignment="1">
      <alignment horizontal="center" vertical="center"/>
    </xf>
    <xf numFmtId="0" fontId="16" fillId="0" borderId="3" xfId="1" applyFont="1" applyBorder="1" applyAlignment="1">
      <alignment horizontal="center" vertical="center"/>
    </xf>
    <xf numFmtId="0" fontId="16" fillId="0" borderId="23" xfId="1" applyFont="1" applyBorder="1"/>
    <xf numFmtId="0" fontId="16" fillId="0" borderId="23" xfId="1" applyFont="1" applyBorder="1" applyAlignment="1">
      <alignment horizontal="center"/>
    </xf>
    <xf numFmtId="0" fontId="16" fillId="0" borderId="24" xfId="1" applyFont="1" applyBorder="1" applyAlignment="1">
      <alignment horizontal="center"/>
    </xf>
    <xf numFmtId="0" fontId="17" fillId="0" borderId="23" xfId="1" applyFont="1" applyBorder="1" applyAlignment="1">
      <alignment horizontal="center"/>
    </xf>
    <xf numFmtId="0" fontId="17" fillId="0" borderId="24" xfId="1" applyFont="1" applyBorder="1" applyAlignment="1">
      <alignment horizontal="center"/>
    </xf>
    <xf numFmtId="4" fontId="4" fillId="6" borderId="25" xfId="1" applyNumberFormat="1" applyFont="1" applyFill="1" applyBorder="1"/>
    <xf numFmtId="0" fontId="16" fillId="0" borderId="33" xfId="1" applyFont="1" applyBorder="1" applyAlignment="1">
      <alignment vertical="top"/>
    </xf>
    <xf numFmtId="0" fontId="17" fillId="0" borderId="34" xfId="1" applyFont="1" applyBorder="1"/>
    <xf numFmtId="0" fontId="16" fillId="0" borderId="34" xfId="1" applyFont="1" applyBorder="1" applyAlignment="1">
      <alignment vertical="top"/>
    </xf>
    <xf numFmtId="0" fontId="16" fillId="0" borderId="35" xfId="1" applyFont="1" applyBorder="1" applyAlignment="1">
      <alignment vertical="top"/>
    </xf>
    <xf numFmtId="0" fontId="16" fillId="8" borderId="32" xfId="1" applyFont="1" applyFill="1" applyBorder="1" applyAlignment="1">
      <alignment horizontal="center" vertical="top"/>
    </xf>
    <xf numFmtId="0" fontId="17" fillId="0" borderId="0" xfId="1" applyFont="1" applyAlignment="1">
      <alignment horizontal="center"/>
    </xf>
    <xf numFmtId="0" fontId="16" fillId="0" borderId="0" xfId="1" applyFont="1" applyAlignment="1">
      <alignment horizontal="center" vertical="center"/>
    </xf>
    <xf numFmtId="12" fontId="17" fillId="0" borderId="37" xfId="1" applyNumberFormat="1" applyFont="1" applyBorder="1" applyAlignment="1">
      <alignment horizontal="right"/>
    </xf>
    <xf numFmtId="165" fontId="16" fillId="8" borderId="32" xfId="2" applyFont="1" applyFill="1" applyBorder="1" applyAlignment="1">
      <alignment horizontal="center" vertical="center"/>
    </xf>
    <xf numFmtId="10" fontId="17" fillId="0" borderId="0" xfId="3" applyNumberFormat="1" applyFont="1" applyAlignment="1">
      <alignment horizontal="left"/>
    </xf>
    <xf numFmtId="0" fontId="17" fillId="7" borderId="0" xfId="1" applyFont="1" applyFill="1" applyAlignment="1">
      <alignment horizontal="center"/>
    </xf>
    <xf numFmtId="0" fontId="17" fillId="0" borderId="39" xfId="1" applyFont="1" applyBorder="1"/>
    <xf numFmtId="4" fontId="17" fillId="0" borderId="40" xfId="1" applyNumberFormat="1" applyFont="1" applyBorder="1" applyAlignment="1">
      <alignment horizontal="right"/>
    </xf>
    <xf numFmtId="0" fontId="20" fillId="9" borderId="32" xfId="0" applyFont="1" applyFill="1" applyBorder="1" applyAlignment="1">
      <alignment horizontal="center"/>
    </xf>
    <xf numFmtId="0" fontId="0" fillId="0" borderId="0" xfId="0" applyAlignment="1"/>
    <xf numFmtId="0" fontId="2" fillId="0" borderId="13" xfId="0" applyFont="1" applyBorder="1" applyAlignment="1"/>
    <xf numFmtId="0" fontId="2" fillId="0" borderId="10" xfId="0" applyFont="1" applyBorder="1" applyAlignment="1"/>
    <xf numFmtId="0" fontId="2" fillId="0" borderId="11" xfId="0" applyFont="1" applyBorder="1" applyAlignment="1"/>
  </cellXfs>
  <cellStyles count="4">
    <cellStyle name="Normal" xfId="0" builtinId="0"/>
    <cellStyle name="Normal 2" xfId="1" xr:uid="{E94C0956-326B-AF4F-A15E-7255123CC6AE}"/>
    <cellStyle name="Porcentagem" xfId="3" builtinId="5"/>
    <cellStyle name="Vírgula"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250190</xdr:colOff>
      <xdr:row>5</xdr:row>
      <xdr:rowOff>67431</xdr:rowOff>
    </xdr:to>
    <xdr:pic>
      <xdr:nvPicPr>
        <xdr:cNvPr id="3" name="Imagem 2">
          <a:extLst>
            <a:ext uri="{FF2B5EF4-FFF2-40B4-BE49-F238E27FC236}">
              <a16:creationId xmlns:a16="http://schemas.microsoft.com/office/drawing/2014/main" id="{6ABFC4FE-EDC7-2848-5F1E-002F65C957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0540" y="198120"/>
          <a:ext cx="2948940" cy="828161"/>
        </a:xfrm>
        <a:prstGeom prst="rect">
          <a:avLst/>
        </a:prstGeom>
      </xdr:spPr>
    </xdr:pic>
    <xdr:clientData/>
  </xdr:twoCellAnchor>
  <xdr:twoCellAnchor editAs="oneCell">
    <xdr:from>
      <xdr:col>6</xdr:col>
      <xdr:colOff>807720</xdr:colOff>
      <xdr:row>1</xdr:row>
      <xdr:rowOff>60961</xdr:rowOff>
    </xdr:from>
    <xdr:to>
      <xdr:col>8</xdr:col>
      <xdr:colOff>45720</xdr:colOff>
      <xdr:row>5</xdr:row>
      <xdr:rowOff>179035</xdr:rowOff>
    </xdr:to>
    <xdr:pic>
      <xdr:nvPicPr>
        <xdr:cNvPr id="5" name="Imagem 4">
          <a:extLst>
            <a:ext uri="{FF2B5EF4-FFF2-40B4-BE49-F238E27FC236}">
              <a16:creationId xmlns:a16="http://schemas.microsoft.com/office/drawing/2014/main" id="{50F97324-DE58-1BE1-12D0-C68C8C7377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05600" y="259081"/>
          <a:ext cx="2270760" cy="8788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3352800</xdr:colOff>
      <xdr:row>0</xdr:row>
      <xdr:rowOff>28575</xdr:rowOff>
    </xdr:from>
    <xdr:ext cx="647700" cy="609600"/>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8"/>
  <sheetViews>
    <sheetView workbookViewId="0"/>
  </sheetViews>
  <sheetFormatPr defaultColWidth="12.75" defaultRowHeight="15" customHeight="1"/>
  <cols>
    <col min="1" max="1" width="7.75" customWidth="1"/>
    <col min="2" max="2" width="76.25" customWidth="1"/>
    <col min="3" max="3" width="9.75" customWidth="1"/>
    <col min="4" max="4" width="9.25" customWidth="1"/>
    <col min="5" max="5" width="11.25" customWidth="1"/>
    <col min="6" max="6" width="12.5" customWidth="1"/>
    <col min="7" max="26" width="7.75" customWidth="1"/>
  </cols>
  <sheetData>
    <row r="2" spans="1:6" ht="14.25">
      <c r="A2" s="138" t="s">
        <v>0</v>
      </c>
      <c r="B2" s="151"/>
      <c r="C2" s="151"/>
      <c r="D2" s="151"/>
      <c r="E2" s="151"/>
      <c r="F2" s="152"/>
    </row>
    <row r="3" spans="1:6">
      <c r="A3" s="16" t="s">
        <v>1</v>
      </c>
      <c r="B3" s="16" t="s">
        <v>2</v>
      </c>
      <c r="C3" s="16" t="s">
        <v>3</v>
      </c>
      <c r="D3" s="16" t="s">
        <v>4</v>
      </c>
      <c r="E3" s="17" t="s">
        <v>5</v>
      </c>
      <c r="F3" s="17" t="s">
        <v>6</v>
      </c>
    </row>
    <row r="4" spans="1:6" ht="75">
      <c r="A4" s="18">
        <v>1</v>
      </c>
      <c r="B4" s="19" t="s">
        <v>7</v>
      </c>
      <c r="C4" s="18" t="s">
        <v>8</v>
      </c>
      <c r="D4" s="18">
        <v>9</v>
      </c>
      <c r="E4" s="20">
        <v>150</v>
      </c>
      <c r="F4" s="21">
        <f t="shared" ref="F4:F6" si="0">E4*D4</f>
        <v>1350</v>
      </c>
    </row>
    <row r="5" spans="1:6" ht="75">
      <c r="A5" s="18">
        <v>2</v>
      </c>
      <c r="B5" s="19" t="s">
        <v>9</v>
      </c>
      <c r="C5" s="18" t="s">
        <v>10</v>
      </c>
      <c r="D5" s="18">
        <v>100</v>
      </c>
      <c r="E5" s="21">
        <v>4</v>
      </c>
      <c r="F5" s="21">
        <f t="shared" si="0"/>
        <v>400</v>
      </c>
    </row>
    <row r="6" spans="1:6" ht="75">
      <c r="A6" s="18">
        <v>3</v>
      </c>
      <c r="B6" s="19" t="s">
        <v>11</v>
      </c>
      <c r="C6" s="18" t="s">
        <v>10</v>
      </c>
      <c r="D6" s="18">
        <v>5</v>
      </c>
      <c r="E6" s="21">
        <v>50</v>
      </c>
      <c r="F6" s="21">
        <f t="shared" si="0"/>
        <v>250</v>
      </c>
    </row>
    <row r="7" spans="1:6">
      <c r="A7" s="139" t="s">
        <v>12</v>
      </c>
      <c r="B7" s="151"/>
      <c r="C7" s="151"/>
      <c r="D7" s="151"/>
      <c r="E7" s="152"/>
      <c r="F7" s="22">
        <f>SUM(F4:F6)</f>
        <v>2000</v>
      </c>
    </row>
    <row r="8" spans="1:6">
      <c r="A8" s="139" t="s">
        <v>13</v>
      </c>
      <c r="B8" s="151"/>
      <c r="C8" s="151"/>
      <c r="D8" s="151"/>
      <c r="E8" s="152"/>
      <c r="F8" s="22">
        <f>F7*28</f>
        <v>56000</v>
      </c>
    </row>
  </sheetData>
  <mergeCells count="3">
    <mergeCell ref="A2:F2"/>
    <mergeCell ref="A7:E7"/>
    <mergeCell ref="A8:E8"/>
  </mergeCells>
  <pageMargins left="0.511811024" right="0.511811024" top="0.78740157499999996" bottom="0.78740157499999996"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8"/>
  <sheetViews>
    <sheetView workbookViewId="0"/>
  </sheetViews>
  <sheetFormatPr defaultColWidth="12.75" defaultRowHeight="15" customHeight="1"/>
  <cols>
    <col min="1" max="1" width="4.75" customWidth="1"/>
    <col min="2" max="2" width="25.75" customWidth="1"/>
    <col min="3" max="3" width="10.5" customWidth="1"/>
    <col min="4" max="4" width="9.75" customWidth="1"/>
    <col min="5" max="6" width="11.75" customWidth="1"/>
    <col min="7" max="26" width="7.75" customWidth="1"/>
  </cols>
  <sheetData>
    <row r="1" spans="1:6" ht="12.75" customHeight="1">
      <c r="A1" s="142" t="s">
        <v>265</v>
      </c>
      <c r="B1" s="151"/>
      <c r="C1" s="151"/>
      <c r="D1" s="151"/>
      <c r="E1" s="151"/>
      <c r="F1" s="152"/>
    </row>
    <row r="2" spans="1:6" ht="12.75" customHeight="1">
      <c r="A2" s="24" t="s">
        <v>1</v>
      </c>
      <c r="B2" s="24" t="s">
        <v>2</v>
      </c>
      <c r="C2" s="24" t="s">
        <v>402</v>
      </c>
      <c r="D2" s="24" t="s">
        <v>260</v>
      </c>
      <c r="E2" s="56" t="s">
        <v>261</v>
      </c>
      <c r="F2" s="56" t="s">
        <v>262</v>
      </c>
    </row>
    <row r="3" spans="1:6" ht="12.75" customHeight="1">
      <c r="A3" s="7">
        <v>1</v>
      </c>
      <c r="B3" s="57" t="s">
        <v>264</v>
      </c>
      <c r="C3" s="7" t="s">
        <v>10</v>
      </c>
      <c r="D3" s="7">
        <v>10</v>
      </c>
      <c r="E3" s="25">
        <v>70</v>
      </c>
      <c r="F3" s="25">
        <f t="shared" ref="F3:F24" si="0">E3*D3</f>
        <v>700</v>
      </c>
    </row>
    <row r="4" spans="1:6" ht="12.75" customHeight="1">
      <c r="A4" s="7">
        <v>2</v>
      </c>
      <c r="B4" s="57" t="s">
        <v>266</v>
      </c>
      <c r="C4" s="7" t="s">
        <v>10</v>
      </c>
      <c r="D4" s="7">
        <v>6</v>
      </c>
      <c r="E4" s="25">
        <v>100</v>
      </c>
      <c r="F4" s="25">
        <f t="shared" si="0"/>
        <v>600</v>
      </c>
    </row>
    <row r="5" spans="1:6" ht="12.75" customHeight="1">
      <c r="A5" s="7">
        <v>3</v>
      </c>
      <c r="B5" s="57" t="s">
        <v>267</v>
      </c>
      <c r="C5" s="7" t="s">
        <v>10</v>
      </c>
      <c r="D5" s="7">
        <v>6</v>
      </c>
      <c r="E5" s="25">
        <v>20</v>
      </c>
      <c r="F5" s="25">
        <f t="shared" si="0"/>
        <v>120</v>
      </c>
    </row>
    <row r="6" spans="1:6" ht="12.75" customHeight="1">
      <c r="A6" s="7">
        <v>4</v>
      </c>
      <c r="B6" s="57" t="s">
        <v>268</v>
      </c>
      <c r="C6" s="7" t="s">
        <v>10</v>
      </c>
      <c r="D6" s="7">
        <v>6</v>
      </c>
      <c r="E6" s="25">
        <v>30</v>
      </c>
      <c r="F6" s="25">
        <f t="shared" si="0"/>
        <v>180</v>
      </c>
    </row>
    <row r="7" spans="1:6" ht="12.75" customHeight="1">
      <c r="A7" s="7">
        <v>5</v>
      </c>
      <c r="B7" s="57" t="s">
        <v>269</v>
      </c>
      <c r="C7" s="7" t="s">
        <v>10</v>
      </c>
      <c r="D7" s="7">
        <v>6</v>
      </c>
      <c r="E7" s="25">
        <v>50</v>
      </c>
      <c r="F7" s="25">
        <f t="shared" si="0"/>
        <v>300</v>
      </c>
    </row>
    <row r="8" spans="1:6" ht="12.75" customHeight="1">
      <c r="A8" s="7">
        <v>6</v>
      </c>
      <c r="B8" s="8" t="s">
        <v>273</v>
      </c>
      <c r="C8" s="7" t="s">
        <v>10</v>
      </c>
      <c r="D8" s="7">
        <v>6</v>
      </c>
      <c r="E8" s="25">
        <v>10</v>
      </c>
      <c r="F8" s="25">
        <f t="shared" si="0"/>
        <v>60</v>
      </c>
    </row>
    <row r="9" spans="1:6" ht="12.75" customHeight="1">
      <c r="A9" s="7">
        <v>7</v>
      </c>
      <c r="B9" s="57" t="s">
        <v>274</v>
      </c>
      <c r="C9" s="7" t="s">
        <v>10</v>
      </c>
      <c r="D9" s="7">
        <v>2</v>
      </c>
      <c r="E9" s="25">
        <v>120</v>
      </c>
      <c r="F9" s="25">
        <f t="shared" si="0"/>
        <v>240</v>
      </c>
    </row>
    <row r="10" spans="1:6" ht="12.75" customHeight="1">
      <c r="A10" s="7">
        <v>8</v>
      </c>
      <c r="B10" s="57" t="s">
        <v>275</v>
      </c>
      <c r="C10" s="7" t="s">
        <v>10</v>
      </c>
      <c r="D10" s="7">
        <v>2</v>
      </c>
      <c r="E10" s="25">
        <v>180</v>
      </c>
      <c r="F10" s="25">
        <f t="shared" si="0"/>
        <v>360</v>
      </c>
    </row>
    <row r="11" spans="1:6" ht="12.75" customHeight="1">
      <c r="A11" s="7">
        <v>9</v>
      </c>
      <c r="B11" s="57" t="s">
        <v>276</v>
      </c>
      <c r="C11" s="7" t="s">
        <v>10</v>
      </c>
      <c r="D11" s="7">
        <v>2</v>
      </c>
      <c r="E11" s="25">
        <v>100</v>
      </c>
      <c r="F11" s="25">
        <f t="shared" si="0"/>
        <v>200</v>
      </c>
    </row>
    <row r="12" spans="1:6" ht="12.75" customHeight="1">
      <c r="A12" s="7">
        <v>10</v>
      </c>
      <c r="B12" s="8" t="s">
        <v>277</v>
      </c>
      <c r="C12" s="7" t="s">
        <v>10</v>
      </c>
      <c r="D12" s="7">
        <v>2</v>
      </c>
      <c r="E12" s="25">
        <v>80</v>
      </c>
      <c r="F12" s="25">
        <f t="shared" si="0"/>
        <v>160</v>
      </c>
    </row>
    <row r="13" spans="1:6" ht="12.75" customHeight="1">
      <c r="A13" s="7">
        <v>11</v>
      </c>
      <c r="B13" s="8" t="s">
        <v>278</v>
      </c>
      <c r="C13" s="7" t="s">
        <v>10</v>
      </c>
      <c r="D13" s="7">
        <v>2</v>
      </c>
      <c r="E13" s="25">
        <v>50</v>
      </c>
      <c r="F13" s="25">
        <f t="shared" si="0"/>
        <v>100</v>
      </c>
    </row>
    <row r="14" spans="1:6" ht="12.75" customHeight="1">
      <c r="A14" s="7">
        <v>12</v>
      </c>
      <c r="B14" s="8" t="s">
        <v>289</v>
      </c>
      <c r="C14" s="24" t="s">
        <v>10</v>
      </c>
      <c r="D14" s="24">
        <v>10</v>
      </c>
      <c r="E14" s="25">
        <v>20</v>
      </c>
      <c r="F14" s="25">
        <f t="shared" si="0"/>
        <v>200</v>
      </c>
    </row>
    <row r="15" spans="1:6" ht="12.75" customHeight="1">
      <c r="A15" s="7">
        <v>13</v>
      </c>
      <c r="B15" s="8" t="s">
        <v>290</v>
      </c>
      <c r="C15" s="7" t="s">
        <v>288</v>
      </c>
      <c r="D15" s="7">
        <v>1</v>
      </c>
      <c r="E15" s="25">
        <v>500</v>
      </c>
      <c r="F15" s="25">
        <f t="shared" si="0"/>
        <v>500</v>
      </c>
    </row>
    <row r="16" spans="1:6" ht="12.75" customHeight="1">
      <c r="A16" s="7">
        <v>14</v>
      </c>
      <c r="B16" s="57" t="s">
        <v>295</v>
      </c>
      <c r="C16" s="7" t="s">
        <v>10</v>
      </c>
      <c r="D16" s="7">
        <v>1</v>
      </c>
      <c r="E16" s="25">
        <v>25</v>
      </c>
      <c r="F16" s="25">
        <f t="shared" si="0"/>
        <v>25</v>
      </c>
    </row>
    <row r="17" spans="1:6" ht="12.75" customHeight="1">
      <c r="A17" s="7">
        <v>15</v>
      </c>
      <c r="B17" s="8" t="s">
        <v>300</v>
      </c>
      <c r="C17" s="7" t="s">
        <v>10</v>
      </c>
      <c r="D17" s="7">
        <v>8</v>
      </c>
      <c r="E17" s="25">
        <v>8</v>
      </c>
      <c r="F17" s="25">
        <f t="shared" si="0"/>
        <v>64</v>
      </c>
    </row>
    <row r="18" spans="1:6" ht="12.75" customHeight="1">
      <c r="A18" s="7">
        <v>16</v>
      </c>
      <c r="B18" s="8" t="s">
        <v>301</v>
      </c>
      <c r="C18" s="7" t="s">
        <v>10</v>
      </c>
      <c r="D18" s="7">
        <v>8</v>
      </c>
      <c r="E18" s="25">
        <v>10</v>
      </c>
      <c r="F18" s="25">
        <f t="shared" si="0"/>
        <v>80</v>
      </c>
    </row>
    <row r="19" spans="1:6" ht="12.75" customHeight="1">
      <c r="A19" s="7">
        <v>17</v>
      </c>
      <c r="B19" s="8" t="s">
        <v>302</v>
      </c>
      <c r="C19" s="7" t="s">
        <v>10</v>
      </c>
      <c r="D19" s="7">
        <v>4</v>
      </c>
      <c r="E19" s="25">
        <v>12</v>
      </c>
      <c r="F19" s="25">
        <f t="shared" si="0"/>
        <v>48</v>
      </c>
    </row>
    <row r="20" spans="1:6" ht="12.75" customHeight="1">
      <c r="A20" s="7">
        <v>18</v>
      </c>
      <c r="B20" s="8" t="s">
        <v>303</v>
      </c>
      <c r="C20" s="7" t="s">
        <v>10</v>
      </c>
      <c r="D20" s="7">
        <v>4</v>
      </c>
      <c r="E20" s="25">
        <v>14</v>
      </c>
      <c r="F20" s="25">
        <f t="shared" si="0"/>
        <v>56</v>
      </c>
    </row>
    <row r="21" spans="1:6" ht="12.75" customHeight="1">
      <c r="A21" s="7">
        <v>19</v>
      </c>
      <c r="B21" s="8" t="s">
        <v>304</v>
      </c>
      <c r="C21" s="7" t="s">
        <v>10</v>
      </c>
      <c r="D21" s="7">
        <v>4</v>
      </c>
      <c r="E21" s="25">
        <v>16</v>
      </c>
      <c r="F21" s="25">
        <f t="shared" si="0"/>
        <v>64</v>
      </c>
    </row>
    <row r="22" spans="1:6" ht="12.75" customHeight="1">
      <c r="A22" s="7">
        <v>20</v>
      </c>
      <c r="B22" s="8" t="s">
        <v>311</v>
      </c>
      <c r="C22" s="7" t="s">
        <v>288</v>
      </c>
      <c r="D22" s="7">
        <v>2</v>
      </c>
      <c r="E22" s="25">
        <v>100</v>
      </c>
      <c r="F22" s="25">
        <f t="shared" si="0"/>
        <v>200</v>
      </c>
    </row>
    <row r="23" spans="1:6" ht="12.75" customHeight="1">
      <c r="A23" s="7">
        <v>21</v>
      </c>
      <c r="B23" s="8" t="s">
        <v>312</v>
      </c>
      <c r="C23" s="7" t="s">
        <v>288</v>
      </c>
      <c r="D23" s="7">
        <v>1</v>
      </c>
      <c r="E23" s="25">
        <v>350</v>
      </c>
      <c r="F23" s="25">
        <f t="shared" si="0"/>
        <v>350</v>
      </c>
    </row>
    <row r="24" spans="1:6" ht="12.75" customHeight="1">
      <c r="A24" s="90">
        <v>22</v>
      </c>
      <c r="B24" s="91" t="s">
        <v>323</v>
      </c>
      <c r="C24" s="90" t="s">
        <v>10</v>
      </c>
      <c r="D24" s="90">
        <v>2</v>
      </c>
      <c r="E24" s="92">
        <v>30</v>
      </c>
      <c r="F24" s="92">
        <f t="shared" si="0"/>
        <v>60</v>
      </c>
    </row>
    <row r="25" spans="1:6" ht="12.75" customHeight="1">
      <c r="A25" s="142" t="s">
        <v>403</v>
      </c>
      <c r="B25" s="151"/>
      <c r="C25" s="151"/>
      <c r="D25" s="151"/>
      <c r="E25" s="152"/>
      <c r="F25" s="25">
        <f>SUM(F3:F24)</f>
        <v>4667</v>
      </c>
    </row>
    <row r="26" spans="1:6" ht="12.75" customHeight="1">
      <c r="A26" s="93"/>
      <c r="B26" s="94"/>
      <c r="C26" s="93"/>
      <c r="D26" s="93"/>
      <c r="E26" s="95"/>
      <c r="F26" s="95"/>
    </row>
    <row r="27" spans="1:6" ht="12.75" customHeight="1">
      <c r="A27" s="150" t="s">
        <v>404</v>
      </c>
      <c r="B27" s="195"/>
      <c r="C27" s="195"/>
      <c r="D27" s="195"/>
      <c r="E27" s="195"/>
      <c r="F27" s="196"/>
    </row>
    <row r="28" spans="1:6" ht="12.75" customHeight="1">
      <c r="A28" s="24" t="s">
        <v>1</v>
      </c>
      <c r="B28" s="24" t="s">
        <v>2</v>
      </c>
      <c r="C28" s="24" t="s">
        <v>402</v>
      </c>
      <c r="D28" s="24" t="s">
        <v>260</v>
      </c>
      <c r="E28" s="56" t="s">
        <v>261</v>
      </c>
      <c r="F28" s="56" t="s">
        <v>262</v>
      </c>
    </row>
    <row r="29" spans="1:6" ht="12.75" customHeight="1">
      <c r="A29" s="7">
        <v>23</v>
      </c>
      <c r="B29" s="8" t="s">
        <v>326</v>
      </c>
      <c r="C29" s="7" t="s">
        <v>10</v>
      </c>
      <c r="D29" s="7">
        <v>1</v>
      </c>
      <c r="E29" s="25">
        <v>150</v>
      </c>
      <c r="F29" s="25">
        <f t="shared" ref="F29:F47" si="1">E29*D29</f>
        <v>150</v>
      </c>
    </row>
    <row r="30" spans="1:6" ht="12.75" customHeight="1">
      <c r="A30" s="7">
        <v>24</v>
      </c>
      <c r="B30" s="8" t="s">
        <v>329</v>
      </c>
      <c r="C30" s="7" t="s">
        <v>10</v>
      </c>
      <c r="D30" s="7">
        <v>1</v>
      </c>
      <c r="E30" s="25">
        <v>800</v>
      </c>
      <c r="F30" s="25">
        <f t="shared" si="1"/>
        <v>800</v>
      </c>
    </row>
    <row r="31" spans="1:6" ht="12.75" customHeight="1">
      <c r="A31" s="7">
        <v>25</v>
      </c>
      <c r="B31" s="8" t="s">
        <v>330</v>
      </c>
      <c r="C31" s="7" t="s">
        <v>10</v>
      </c>
      <c r="D31" s="7">
        <v>1</v>
      </c>
      <c r="E31" s="25">
        <v>800</v>
      </c>
      <c r="F31" s="25">
        <f t="shared" si="1"/>
        <v>800</v>
      </c>
    </row>
    <row r="32" spans="1:6" ht="12.75" customHeight="1">
      <c r="A32" s="7">
        <v>26</v>
      </c>
      <c r="B32" s="8" t="s">
        <v>405</v>
      </c>
      <c r="C32" s="7" t="s">
        <v>10</v>
      </c>
      <c r="D32" s="7">
        <v>1</v>
      </c>
      <c r="E32" s="25">
        <v>400</v>
      </c>
      <c r="F32" s="25">
        <f t="shared" si="1"/>
        <v>400</v>
      </c>
    </row>
    <row r="33" spans="1:6" ht="12.75" customHeight="1">
      <c r="A33" s="7">
        <v>27</v>
      </c>
      <c r="B33" s="8" t="s">
        <v>331</v>
      </c>
      <c r="C33" s="7" t="s">
        <v>10</v>
      </c>
      <c r="D33" s="7">
        <v>1</v>
      </c>
      <c r="E33" s="25">
        <v>4500</v>
      </c>
      <c r="F33" s="25">
        <f t="shared" si="1"/>
        <v>4500</v>
      </c>
    </row>
    <row r="34" spans="1:6" ht="12.75" customHeight="1">
      <c r="A34" s="7">
        <v>28</v>
      </c>
      <c r="B34" s="8" t="s">
        <v>287</v>
      </c>
      <c r="C34" s="7" t="s">
        <v>288</v>
      </c>
      <c r="D34" s="24">
        <v>1</v>
      </c>
      <c r="E34" s="25">
        <v>400</v>
      </c>
      <c r="F34" s="25">
        <f t="shared" si="1"/>
        <v>400</v>
      </c>
    </row>
    <row r="35" spans="1:6" ht="12.75" customHeight="1">
      <c r="A35" s="7">
        <v>29</v>
      </c>
      <c r="B35" s="8" t="s">
        <v>333</v>
      </c>
      <c r="C35" s="7" t="s">
        <v>10</v>
      </c>
      <c r="D35" s="7">
        <v>1</v>
      </c>
      <c r="E35" s="25">
        <v>7500</v>
      </c>
      <c r="F35" s="25">
        <f t="shared" si="1"/>
        <v>7500</v>
      </c>
    </row>
    <row r="36" spans="1:6" ht="12.75" customHeight="1">
      <c r="A36" s="7">
        <v>30</v>
      </c>
      <c r="B36" s="8" t="s">
        <v>334</v>
      </c>
      <c r="C36" s="7" t="s">
        <v>10</v>
      </c>
      <c r="D36" s="7">
        <v>1</v>
      </c>
      <c r="E36" s="25">
        <v>5000</v>
      </c>
      <c r="F36" s="25">
        <f t="shared" si="1"/>
        <v>5000</v>
      </c>
    </row>
    <row r="37" spans="1:6" ht="12.75" customHeight="1">
      <c r="A37" s="7">
        <v>31</v>
      </c>
      <c r="B37" s="8" t="s">
        <v>335</v>
      </c>
      <c r="C37" s="7" t="s">
        <v>10</v>
      </c>
      <c r="D37" s="7">
        <v>1</v>
      </c>
      <c r="E37" s="25">
        <v>1500</v>
      </c>
      <c r="F37" s="25">
        <f t="shared" si="1"/>
        <v>1500</v>
      </c>
    </row>
    <row r="38" spans="1:6" ht="12.75" customHeight="1">
      <c r="A38" s="7">
        <v>32</v>
      </c>
      <c r="B38" s="8" t="s">
        <v>336</v>
      </c>
      <c r="C38" s="7" t="s">
        <v>10</v>
      </c>
      <c r="D38" s="7">
        <v>1</v>
      </c>
      <c r="E38" s="25">
        <v>2500</v>
      </c>
      <c r="F38" s="25">
        <f t="shared" si="1"/>
        <v>2500</v>
      </c>
    </row>
    <row r="39" spans="1:6" ht="12.75" customHeight="1">
      <c r="A39" s="7">
        <v>33</v>
      </c>
      <c r="B39" s="8" t="s">
        <v>337</v>
      </c>
      <c r="C39" s="7" t="s">
        <v>10</v>
      </c>
      <c r="D39" s="7">
        <v>2</v>
      </c>
      <c r="E39" s="25">
        <v>700</v>
      </c>
      <c r="F39" s="25">
        <f t="shared" si="1"/>
        <v>1400</v>
      </c>
    </row>
    <row r="40" spans="1:6" ht="12.75" customHeight="1">
      <c r="A40" s="7">
        <v>34</v>
      </c>
      <c r="B40" s="8" t="s">
        <v>338</v>
      </c>
      <c r="C40" s="7" t="s">
        <v>10</v>
      </c>
      <c r="D40" s="7">
        <v>2</v>
      </c>
      <c r="E40" s="25">
        <v>150</v>
      </c>
      <c r="F40" s="25">
        <f t="shared" si="1"/>
        <v>300</v>
      </c>
    </row>
    <row r="41" spans="1:6" ht="12.75" customHeight="1">
      <c r="A41" s="7">
        <v>35</v>
      </c>
      <c r="B41" s="8" t="s">
        <v>339</v>
      </c>
      <c r="C41" s="7" t="s">
        <v>10</v>
      </c>
      <c r="D41" s="7">
        <v>1</v>
      </c>
      <c r="E41" s="25">
        <v>2500</v>
      </c>
      <c r="F41" s="25">
        <f t="shared" si="1"/>
        <v>2500</v>
      </c>
    </row>
    <row r="42" spans="1:6" ht="12.75" customHeight="1">
      <c r="A42" s="7">
        <v>36</v>
      </c>
      <c r="B42" s="8" t="s">
        <v>341</v>
      </c>
      <c r="C42" s="7" t="s">
        <v>10</v>
      </c>
      <c r="D42" s="7">
        <v>1</v>
      </c>
      <c r="E42" s="25">
        <v>500</v>
      </c>
      <c r="F42" s="25">
        <f t="shared" si="1"/>
        <v>500</v>
      </c>
    </row>
    <row r="43" spans="1:6" ht="12.75" customHeight="1">
      <c r="A43" s="7">
        <v>37</v>
      </c>
      <c r="B43" s="8" t="s">
        <v>342</v>
      </c>
      <c r="C43" s="7" t="s">
        <v>10</v>
      </c>
      <c r="D43" s="7">
        <v>2</v>
      </c>
      <c r="E43" s="25">
        <v>8000</v>
      </c>
      <c r="F43" s="25">
        <f t="shared" si="1"/>
        <v>16000</v>
      </c>
    </row>
    <row r="44" spans="1:6" ht="12.75" customHeight="1">
      <c r="A44" s="7">
        <v>38</v>
      </c>
      <c r="B44" s="8" t="s">
        <v>343</v>
      </c>
      <c r="C44" s="7" t="s">
        <v>288</v>
      </c>
      <c r="D44" s="7">
        <v>1</v>
      </c>
      <c r="E44" s="25">
        <v>1500</v>
      </c>
      <c r="F44" s="25">
        <f t="shared" si="1"/>
        <v>1500</v>
      </c>
    </row>
    <row r="45" spans="1:6" ht="12.75" customHeight="1">
      <c r="A45" s="7">
        <v>39</v>
      </c>
      <c r="B45" s="57" t="s">
        <v>344</v>
      </c>
      <c r="C45" s="7" t="s">
        <v>10</v>
      </c>
      <c r="D45" s="7">
        <v>1</v>
      </c>
      <c r="E45" s="25">
        <v>400</v>
      </c>
      <c r="F45" s="25">
        <f t="shared" si="1"/>
        <v>400</v>
      </c>
    </row>
    <row r="46" spans="1:6" ht="12.75" customHeight="1">
      <c r="A46" s="7">
        <v>40</v>
      </c>
      <c r="B46" s="57" t="s">
        <v>345</v>
      </c>
      <c r="C46" s="7" t="s">
        <v>10</v>
      </c>
      <c r="D46" s="7">
        <v>1</v>
      </c>
      <c r="E46" s="25">
        <v>1000</v>
      </c>
      <c r="F46" s="25">
        <f t="shared" si="1"/>
        <v>1000</v>
      </c>
    </row>
    <row r="47" spans="1:6" ht="12.75" customHeight="1">
      <c r="A47" s="7">
        <v>41</v>
      </c>
      <c r="B47" s="57" t="s">
        <v>346</v>
      </c>
      <c r="C47" s="7" t="s">
        <v>10</v>
      </c>
      <c r="D47" s="7">
        <v>1</v>
      </c>
      <c r="E47" s="25">
        <v>1500</v>
      </c>
      <c r="F47" s="25">
        <f t="shared" si="1"/>
        <v>1500</v>
      </c>
    </row>
    <row r="48" spans="1:6" ht="12.75" customHeight="1">
      <c r="A48" s="142" t="s">
        <v>152</v>
      </c>
      <c r="B48" s="151"/>
      <c r="C48" s="151"/>
      <c r="D48" s="151"/>
      <c r="E48" s="152"/>
      <c r="F48" s="25">
        <f>SUM(F29:F47)</f>
        <v>48650</v>
      </c>
    </row>
  </sheetData>
  <mergeCells count="4">
    <mergeCell ref="A1:F1"/>
    <mergeCell ref="A25:E25"/>
    <mergeCell ref="A27:F27"/>
    <mergeCell ref="A48:E48"/>
  </mergeCells>
  <pageMargins left="0.511811024" right="0.511811024" top="0.78740157499999996" bottom="0.78740157499999996"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1AA4F-B75F-4B48-938D-F936AEBCE0BB}">
  <sheetPr>
    <tabColor theme="9"/>
    <outlinePr summaryBelow="0" summaryRight="0"/>
  </sheetPr>
  <dimension ref="B7:K101"/>
  <sheetViews>
    <sheetView showGridLines="0" tabSelected="1" zoomScale="150" zoomScaleNormal="150" workbookViewId="0">
      <selection activeCell="B8" sqref="B8"/>
    </sheetView>
  </sheetViews>
  <sheetFormatPr defaultColWidth="14.5" defaultRowHeight="15" customHeight="1"/>
  <cols>
    <col min="1" max="1" width="6.75" style="101" customWidth="1"/>
    <col min="2" max="2" width="35.375" style="101" customWidth="1"/>
    <col min="3" max="4" width="10" style="101" customWidth="1"/>
    <col min="5" max="5" width="11.75" style="101" bestFit="1" customWidth="1"/>
    <col min="6" max="6" width="10.25" style="101" bestFit="1" customWidth="1"/>
    <col min="7" max="8" width="19.875" style="101" customWidth="1"/>
    <col min="9" max="9" width="3.75" style="101" customWidth="1"/>
    <col min="10" max="10" width="18.125" style="101" bestFit="1" customWidth="1"/>
    <col min="11" max="11" width="15.75" style="101" bestFit="1" customWidth="1"/>
    <col min="12" max="16384" width="14.5" style="101"/>
  </cols>
  <sheetData>
    <row r="7" spans="2:9" ht="15.75" customHeight="1">
      <c r="B7" s="153"/>
      <c r="C7" s="153"/>
      <c r="D7" s="153"/>
      <c r="E7" s="153"/>
      <c r="F7" s="153"/>
      <c r="G7" s="153"/>
      <c r="H7" s="153"/>
      <c r="I7" s="153"/>
    </row>
    <row r="8" spans="2:9" ht="15.75" customHeight="1">
      <c r="B8" s="134" t="s">
        <v>14</v>
      </c>
      <c r="C8" s="117"/>
      <c r="D8" s="117"/>
      <c r="E8" s="117"/>
      <c r="F8" s="117"/>
      <c r="G8" s="117"/>
      <c r="H8" s="118"/>
      <c r="I8" s="153"/>
    </row>
    <row r="9" spans="2:9" ht="15.75" customHeight="1">
      <c r="B9" s="154" t="s">
        <v>15</v>
      </c>
      <c r="C9" s="155" t="s">
        <v>16</v>
      </c>
      <c r="D9" s="155" t="s">
        <v>17</v>
      </c>
      <c r="E9" s="155" t="s">
        <v>18</v>
      </c>
      <c r="F9" s="155" t="s">
        <v>19</v>
      </c>
      <c r="G9" s="155" t="s">
        <v>20</v>
      </c>
      <c r="H9" s="156" t="s">
        <v>21</v>
      </c>
      <c r="I9" s="153"/>
    </row>
    <row r="10" spans="2:9" ht="15.75" customHeight="1">
      <c r="B10" s="105" t="s">
        <v>22</v>
      </c>
      <c r="C10" s="106" t="s">
        <v>23</v>
      </c>
      <c r="D10" s="106" t="s">
        <v>24</v>
      </c>
      <c r="E10" s="106">
        <v>1</v>
      </c>
      <c r="F10" s="106">
        <v>10</v>
      </c>
      <c r="G10" s="107">
        <v>0</v>
      </c>
      <c r="H10" s="108">
        <v>0</v>
      </c>
      <c r="I10" s="153"/>
    </row>
    <row r="11" spans="2:9" ht="15.75" customHeight="1">
      <c r="B11" s="105" t="s">
        <v>25</v>
      </c>
      <c r="C11" s="106" t="s">
        <v>26</v>
      </c>
      <c r="D11" s="106" t="s">
        <v>24</v>
      </c>
      <c r="E11" s="106">
        <v>1</v>
      </c>
      <c r="F11" s="106">
        <v>10</v>
      </c>
      <c r="G11" s="107">
        <v>0</v>
      </c>
      <c r="H11" s="108">
        <f>G11*F11*E11</f>
        <v>0</v>
      </c>
      <c r="I11" s="102"/>
    </row>
    <row r="12" spans="2:9" ht="15.75" customHeight="1">
      <c r="B12" s="105" t="s">
        <v>27</v>
      </c>
      <c r="C12" s="106" t="s">
        <v>28</v>
      </c>
      <c r="D12" s="106" t="s">
        <v>24</v>
      </c>
      <c r="E12" s="106">
        <v>1</v>
      </c>
      <c r="F12" s="106">
        <v>10</v>
      </c>
      <c r="G12" s="107">
        <v>0</v>
      </c>
      <c r="H12" s="108">
        <f>G12*F12*E12</f>
        <v>0</v>
      </c>
      <c r="I12" s="102"/>
    </row>
    <row r="13" spans="2:9" ht="15.75" customHeight="1">
      <c r="B13" s="105"/>
      <c r="C13" s="106"/>
      <c r="D13" s="106"/>
      <c r="E13" s="106"/>
      <c r="F13" s="106"/>
      <c r="G13" s="107"/>
      <c r="H13" s="108"/>
      <c r="I13" s="102"/>
    </row>
    <row r="14" spans="2:9" ht="15.75" customHeight="1">
      <c r="B14" s="105"/>
      <c r="C14" s="106"/>
      <c r="D14" s="106"/>
      <c r="E14" s="106"/>
      <c r="F14" s="106"/>
      <c r="G14" s="107"/>
      <c r="H14" s="108"/>
      <c r="I14" s="153"/>
    </row>
    <row r="15" spans="2:9" ht="15.75" customHeight="1">
      <c r="B15" s="157" t="s">
        <v>21</v>
      </c>
      <c r="C15" s="158"/>
      <c r="D15" s="158"/>
      <c r="E15" s="158"/>
      <c r="F15" s="158"/>
      <c r="G15" s="158"/>
      <c r="H15" s="159">
        <f>SUM(H10:H14)</f>
        <v>0</v>
      </c>
      <c r="I15" s="153"/>
    </row>
    <row r="16" spans="2:9" ht="15.75" customHeight="1">
      <c r="B16" s="153"/>
      <c r="C16" s="153"/>
      <c r="D16" s="153"/>
      <c r="E16" s="153"/>
      <c r="F16" s="153"/>
      <c r="G16" s="153"/>
      <c r="H16" s="153"/>
      <c r="I16" s="153"/>
    </row>
    <row r="17" spans="2:11" ht="15.75" customHeight="1">
      <c r="B17" s="153"/>
      <c r="C17" s="153"/>
      <c r="D17" s="153"/>
      <c r="E17" s="153"/>
      <c r="F17" s="153"/>
      <c r="G17" s="153"/>
      <c r="H17" s="153"/>
      <c r="I17" s="153"/>
      <c r="J17" s="153"/>
      <c r="K17" s="153"/>
    </row>
    <row r="18" spans="2:11" ht="15.75" customHeight="1">
      <c r="B18" s="134" t="s">
        <v>29</v>
      </c>
      <c r="C18" s="119"/>
      <c r="D18" s="119"/>
      <c r="E18" s="119"/>
      <c r="F18" s="119"/>
      <c r="G18" s="119"/>
      <c r="H18" s="120"/>
      <c r="I18" s="153"/>
      <c r="J18" s="153"/>
      <c r="K18" s="153"/>
    </row>
    <row r="19" spans="2:11" ht="15.75" customHeight="1">
      <c r="B19" s="154" t="s">
        <v>30</v>
      </c>
      <c r="C19" s="155" t="s">
        <v>16</v>
      </c>
      <c r="D19" s="155" t="s">
        <v>17</v>
      </c>
      <c r="E19" s="155" t="s">
        <v>18</v>
      </c>
      <c r="F19" s="155" t="s">
        <v>19</v>
      </c>
      <c r="G19" s="155" t="s">
        <v>20</v>
      </c>
      <c r="H19" s="156" t="s">
        <v>21</v>
      </c>
      <c r="I19" s="153"/>
      <c r="J19" s="153"/>
      <c r="K19" s="153"/>
    </row>
    <row r="20" spans="2:11" ht="15.75" customHeight="1">
      <c r="B20" s="105" t="s">
        <v>31</v>
      </c>
      <c r="C20" s="106" t="s">
        <v>23</v>
      </c>
      <c r="D20" s="106" t="s">
        <v>24</v>
      </c>
      <c r="E20" s="106">
        <v>1</v>
      </c>
      <c r="F20" s="106">
        <v>6</v>
      </c>
      <c r="G20" s="107">
        <v>0</v>
      </c>
      <c r="H20" s="108">
        <v>0</v>
      </c>
      <c r="I20" s="160"/>
      <c r="J20" s="153"/>
      <c r="K20" s="153"/>
    </row>
    <row r="21" spans="2:11" ht="15.75" customHeight="1">
      <c r="B21" s="105" t="s">
        <v>32</v>
      </c>
      <c r="C21" s="106"/>
      <c r="D21" s="106"/>
      <c r="E21" s="106"/>
      <c r="F21" s="106"/>
      <c r="G21" s="107"/>
      <c r="H21" s="108"/>
      <c r="I21" s="160"/>
      <c r="J21" s="153"/>
      <c r="K21" s="153"/>
    </row>
    <row r="22" spans="2:11" ht="15.75" customHeight="1">
      <c r="B22" s="105"/>
      <c r="C22" s="106"/>
      <c r="D22" s="106"/>
      <c r="E22" s="106"/>
      <c r="F22" s="106"/>
      <c r="G22" s="107"/>
      <c r="H22" s="108"/>
      <c r="I22" s="153"/>
      <c r="J22" s="153"/>
      <c r="K22" s="153"/>
    </row>
    <row r="23" spans="2:11" ht="15.75" customHeight="1">
      <c r="B23" s="161" t="s">
        <v>21</v>
      </c>
      <c r="C23" s="162"/>
      <c r="D23" s="162"/>
      <c r="E23" s="162"/>
      <c r="F23" s="162"/>
      <c r="G23" s="162"/>
      <c r="H23" s="159">
        <f>SUM(H20:H22)</f>
        <v>0</v>
      </c>
      <c r="I23" s="153"/>
      <c r="J23" s="153"/>
      <c r="K23" s="153"/>
    </row>
    <row r="24" spans="2:11" ht="15.75" customHeight="1">
      <c r="B24" s="153"/>
      <c r="C24" s="153"/>
      <c r="D24" s="153"/>
      <c r="E24" s="153"/>
      <c r="F24" s="153"/>
      <c r="G24" s="153"/>
      <c r="H24" s="153"/>
      <c r="I24" s="153"/>
      <c r="J24" s="153"/>
      <c r="K24" s="153"/>
    </row>
    <row r="25" spans="2:11" ht="15.75" customHeight="1">
      <c r="B25" s="153"/>
      <c r="C25" s="153"/>
      <c r="D25" s="153"/>
      <c r="E25" s="153"/>
      <c r="F25" s="153"/>
      <c r="G25" s="153"/>
      <c r="H25" s="153"/>
      <c r="I25" s="153"/>
      <c r="J25" s="153"/>
      <c r="K25" s="153"/>
    </row>
    <row r="26" spans="2:11" ht="15.75" customHeight="1">
      <c r="B26" s="134" t="s">
        <v>33</v>
      </c>
      <c r="C26" s="119"/>
      <c r="D26" s="119"/>
      <c r="E26" s="119"/>
      <c r="F26" s="119"/>
      <c r="G26" s="119"/>
      <c r="H26" s="120"/>
      <c r="I26" s="153"/>
      <c r="J26" s="163" t="s">
        <v>34</v>
      </c>
      <c r="K26" s="164"/>
    </row>
    <row r="27" spans="2:11" ht="32.450000000000003" customHeight="1">
      <c r="B27" s="154" t="s">
        <v>35</v>
      </c>
      <c r="C27" s="155" t="s">
        <v>16</v>
      </c>
      <c r="D27" s="155" t="s">
        <v>17</v>
      </c>
      <c r="E27" s="165" t="s">
        <v>36</v>
      </c>
      <c r="F27" s="155" t="s">
        <v>37</v>
      </c>
      <c r="G27" s="155" t="s">
        <v>20</v>
      </c>
      <c r="H27" s="156" t="s">
        <v>21</v>
      </c>
      <c r="I27" s="153"/>
      <c r="J27" s="166" t="s">
        <v>38</v>
      </c>
      <c r="K27" s="167" t="s">
        <v>39</v>
      </c>
    </row>
    <row r="28" spans="2:11" ht="15.75" customHeight="1">
      <c r="B28" s="105" t="s">
        <v>40</v>
      </c>
      <c r="C28" s="106" t="s">
        <v>26</v>
      </c>
      <c r="D28" s="106" t="s">
        <v>24</v>
      </c>
      <c r="E28" s="106">
        <v>2</v>
      </c>
      <c r="F28" s="106">
        <v>5</v>
      </c>
      <c r="G28" s="107">
        <v>0</v>
      </c>
      <c r="H28" s="108">
        <v>0</v>
      </c>
      <c r="I28" s="102"/>
      <c r="J28" s="109">
        <v>10</v>
      </c>
      <c r="K28" s="121">
        <f>J28*E28</f>
        <v>20</v>
      </c>
    </row>
    <row r="29" spans="2:11" ht="15.75" customHeight="1">
      <c r="B29" s="105"/>
      <c r="C29" s="106"/>
      <c r="D29" s="106"/>
      <c r="E29" s="106"/>
      <c r="F29" s="106"/>
      <c r="G29" s="107"/>
      <c r="H29" s="108"/>
      <c r="I29" s="102"/>
      <c r="J29" s="109">
        <v>0</v>
      </c>
      <c r="K29" s="121">
        <f t="shared" ref="K29:K30" si="0">J29*E29</f>
        <v>0</v>
      </c>
    </row>
    <row r="30" spans="2:11" ht="15.75" customHeight="1">
      <c r="B30" s="105"/>
      <c r="C30" s="106"/>
      <c r="D30" s="106"/>
      <c r="E30" s="106"/>
      <c r="F30" s="106"/>
      <c r="G30" s="107"/>
      <c r="H30" s="108"/>
      <c r="I30" s="102"/>
      <c r="J30" s="109"/>
      <c r="K30" s="121">
        <f t="shared" si="0"/>
        <v>0</v>
      </c>
    </row>
    <row r="31" spans="2:11" ht="15.75" customHeight="1">
      <c r="B31" s="157" t="s">
        <v>21</v>
      </c>
      <c r="C31" s="158"/>
      <c r="D31" s="158"/>
      <c r="E31" s="158"/>
      <c r="F31" s="158"/>
      <c r="G31" s="158"/>
      <c r="H31" s="168">
        <f>SUM(H28:H30)</f>
        <v>0</v>
      </c>
      <c r="I31" s="153"/>
      <c r="J31" s="104" t="s">
        <v>21</v>
      </c>
      <c r="K31" s="169">
        <f>SUM(K28:K30)</f>
        <v>20</v>
      </c>
    </row>
    <row r="32" spans="2:11" ht="15.75" customHeight="1">
      <c r="B32" s="153"/>
      <c r="C32" s="153"/>
      <c r="D32" s="153"/>
      <c r="E32" s="153"/>
      <c r="F32" s="153"/>
      <c r="G32" s="153"/>
      <c r="H32" s="153"/>
      <c r="I32" s="153"/>
      <c r="J32" s="153"/>
      <c r="K32" s="153"/>
    </row>
    <row r="33" spans="2:8" ht="15.75" customHeight="1">
      <c r="B33" s="134" t="s">
        <v>41</v>
      </c>
      <c r="C33" s="119"/>
      <c r="D33" s="119"/>
      <c r="E33" s="119"/>
      <c r="F33" s="119"/>
      <c r="G33" s="119"/>
      <c r="H33" s="120"/>
    </row>
    <row r="34" spans="2:8" ht="15.75" customHeight="1">
      <c r="B34" s="170" t="s">
        <v>42</v>
      </c>
      <c r="C34" s="155" t="s">
        <v>16</v>
      </c>
      <c r="D34" s="155" t="s">
        <v>17</v>
      </c>
      <c r="E34" s="171" t="s">
        <v>18</v>
      </c>
      <c r="F34" s="172"/>
      <c r="G34" s="155" t="s">
        <v>20</v>
      </c>
      <c r="H34" s="156" t="s">
        <v>21</v>
      </c>
    </row>
    <row r="35" spans="2:8" ht="15.75" customHeight="1">
      <c r="B35" s="105" t="s">
        <v>43</v>
      </c>
      <c r="C35" s="106" t="s">
        <v>28</v>
      </c>
      <c r="D35" s="106" t="s">
        <v>24</v>
      </c>
      <c r="E35" s="140">
        <v>10</v>
      </c>
      <c r="F35" s="141"/>
      <c r="G35" s="107">
        <v>0</v>
      </c>
      <c r="H35" s="108">
        <v>0</v>
      </c>
    </row>
    <row r="36" spans="2:8" ht="15.75" customHeight="1">
      <c r="B36" s="111" t="s">
        <v>44</v>
      </c>
      <c r="C36" s="106"/>
      <c r="D36" s="110"/>
      <c r="E36" s="140"/>
      <c r="F36" s="141"/>
      <c r="G36" s="107"/>
      <c r="H36" s="108"/>
    </row>
    <row r="37" spans="2:8" ht="15.75" customHeight="1">
      <c r="B37" s="105"/>
      <c r="C37" s="106"/>
      <c r="D37" s="110"/>
      <c r="E37" s="140"/>
      <c r="F37" s="141"/>
      <c r="G37" s="107"/>
      <c r="H37" s="108"/>
    </row>
    <row r="38" spans="2:8" ht="15.75" customHeight="1">
      <c r="B38" s="157" t="s">
        <v>21</v>
      </c>
      <c r="C38" s="158"/>
      <c r="D38" s="173"/>
      <c r="E38" s="174"/>
      <c r="F38" s="175"/>
      <c r="G38" s="158"/>
      <c r="H38" s="168">
        <f>SUM(H35:H37)</f>
        <v>0</v>
      </c>
    </row>
    <row r="39" spans="2:8" ht="15.75" customHeight="1">
      <c r="B39" s="153"/>
      <c r="C39" s="153"/>
      <c r="D39" s="153"/>
      <c r="E39" s="153"/>
      <c r="F39" s="153"/>
      <c r="G39" s="153"/>
      <c r="H39" s="153"/>
    </row>
    <row r="40" spans="2:8" ht="15.75" customHeight="1">
      <c r="B40" s="134" t="s">
        <v>45</v>
      </c>
      <c r="C40" s="119"/>
      <c r="D40" s="119"/>
      <c r="E40" s="119"/>
      <c r="F40" s="119"/>
      <c r="G40" s="119"/>
      <c r="H40" s="120"/>
    </row>
    <row r="41" spans="2:8" ht="15.75" customHeight="1">
      <c r="B41" s="170" t="s">
        <v>42</v>
      </c>
      <c r="C41" s="155" t="s">
        <v>16</v>
      </c>
      <c r="D41" s="155" t="s">
        <v>17</v>
      </c>
      <c r="E41" s="171" t="s">
        <v>18</v>
      </c>
      <c r="F41" s="172"/>
      <c r="G41" s="155" t="s">
        <v>20</v>
      </c>
      <c r="H41" s="156" t="s">
        <v>21</v>
      </c>
    </row>
    <row r="42" spans="2:8" ht="15.75" customHeight="1">
      <c r="B42" s="105" t="s">
        <v>46</v>
      </c>
      <c r="C42" s="106" t="s">
        <v>26</v>
      </c>
      <c r="D42" s="110" t="s">
        <v>24</v>
      </c>
      <c r="E42" s="140">
        <v>1</v>
      </c>
      <c r="F42" s="141"/>
      <c r="G42" s="107">
        <v>0</v>
      </c>
      <c r="H42" s="108">
        <v>0</v>
      </c>
    </row>
    <row r="43" spans="2:8" ht="15.75" customHeight="1">
      <c r="B43" s="105" t="s">
        <v>47</v>
      </c>
      <c r="C43" s="106"/>
      <c r="D43" s="110"/>
      <c r="E43" s="140"/>
      <c r="F43" s="141"/>
      <c r="G43" s="107"/>
      <c r="H43" s="108"/>
    </row>
    <row r="44" spans="2:8" ht="15.75" customHeight="1">
      <c r="B44" s="105"/>
      <c r="C44" s="106"/>
      <c r="D44" s="110"/>
      <c r="E44" s="140"/>
      <c r="F44" s="141"/>
      <c r="G44" s="107"/>
      <c r="H44" s="108"/>
    </row>
    <row r="45" spans="2:8" ht="15.75" customHeight="1">
      <c r="B45" s="157" t="s">
        <v>21</v>
      </c>
      <c r="C45" s="158"/>
      <c r="D45" s="173"/>
      <c r="E45" s="140"/>
      <c r="F45" s="141"/>
      <c r="G45" s="158"/>
      <c r="H45" s="168">
        <f>SUM(H42:H44)</f>
        <v>0</v>
      </c>
    </row>
    <row r="46" spans="2:8" ht="15.75" customHeight="1">
      <c r="B46" s="153"/>
      <c r="C46" s="153"/>
      <c r="D46" s="153"/>
      <c r="E46" s="153"/>
      <c r="F46" s="153"/>
      <c r="G46" s="153"/>
      <c r="H46" s="153"/>
    </row>
    <row r="47" spans="2:8" ht="15.75" customHeight="1">
      <c r="B47" s="153"/>
      <c r="C47" s="153"/>
      <c r="D47" s="153"/>
      <c r="E47" s="153"/>
      <c r="F47" s="153"/>
      <c r="G47" s="153"/>
      <c r="H47" s="153"/>
    </row>
    <row r="48" spans="2:8" ht="15.75" customHeight="1">
      <c r="B48" s="134" t="s">
        <v>48</v>
      </c>
      <c r="C48" s="119"/>
      <c r="D48" s="119"/>
      <c r="E48" s="119"/>
      <c r="F48" s="119"/>
      <c r="G48" s="119"/>
      <c r="H48" s="120"/>
    </row>
    <row r="49" spans="2:8" ht="15.75" customHeight="1">
      <c r="B49" s="170" t="s">
        <v>49</v>
      </c>
      <c r="C49" s="155" t="s">
        <v>16</v>
      </c>
      <c r="D49" s="155" t="s">
        <v>17</v>
      </c>
      <c r="E49" s="155" t="s">
        <v>18</v>
      </c>
      <c r="F49" s="155" t="s">
        <v>19</v>
      </c>
      <c r="G49" s="155" t="s">
        <v>20</v>
      </c>
      <c r="H49" s="156" t="s">
        <v>21</v>
      </c>
    </row>
    <row r="50" spans="2:8" ht="15.75" customHeight="1">
      <c r="B50" s="112" t="s">
        <v>50</v>
      </c>
      <c r="C50" s="106" t="s">
        <v>26</v>
      </c>
      <c r="D50" s="110" t="s">
        <v>24</v>
      </c>
      <c r="E50" s="106">
        <v>10</v>
      </c>
      <c r="F50" s="106">
        <v>1</v>
      </c>
      <c r="G50" s="107">
        <v>0</v>
      </c>
      <c r="H50" s="108">
        <v>0</v>
      </c>
    </row>
    <row r="51" spans="2:8" ht="15.75" customHeight="1">
      <c r="B51" s="105" t="s">
        <v>51</v>
      </c>
      <c r="C51" s="106"/>
      <c r="D51" s="106"/>
      <c r="E51" s="106"/>
      <c r="F51" s="106"/>
      <c r="G51" s="107"/>
      <c r="H51" s="108">
        <f>E51*F51*G51</f>
        <v>0</v>
      </c>
    </row>
    <row r="52" spans="2:8" ht="15.75" customHeight="1">
      <c r="B52" s="105"/>
      <c r="C52" s="106"/>
      <c r="D52" s="106"/>
      <c r="E52" s="106"/>
      <c r="F52" s="106"/>
      <c r="G52" s="107"/>
      <c r="H52" s="108">
        <f>E52*F52*G52</f>
        <v>0</v>
      </c>
    </row>
    <row r="53" spans="2:8" ht="15.75" customHeight="1">
      <c r="B53" s="105"/>
      <c r="C53" s="106"/>
      <c r="D53" s="106"/>
      <c r="E53" s="106"/>
      <c r="F53" s="106"/>
      <c r="G53" s="107"/>
      <c r="H53" s="108"/>
    </row>
    <row r="54" spans="2:8" ht="15.75" customHeight="1">
      <c r="B54" s="157" t="s">
        <v>21</v>
      </c>
      <c r="C54" s="158"/>
      <c r="D54" s="158"/>
      <c r="E54" s="158"/>
      <c r="F54" s="158"/>
      <c r="G54" s="158"/>
      <c r="H54" s="168">
        <f>SUM(H50:H53)</f>
        <v>0</v>
      </c>
    </row>
    <row r="55" spans="2:8" ht="15.75" customHeight="1">
      <c r="B55" s="153"/>
      <c r="C55" s="153"/>
      <c r="D55" s="153"/>
      <c r="E55" s="153"/>
      <c r="F55" s="153"/>
      <c r="G55" s="153"/>
      <c r="H55" s="153"/>
    </row>
    <row r="56" spans="2:8" ht="15.75" customHeight="1">
      <c r="B56" s="134" t="s">
        <v>52</v>
      </c>
      <c r="C56" s="119"/>
      <c r="D56" s="119"/>
      <c r="E56" s="119"/>
      <c r="F56" s="119"/>
      <c r="G56" s="119"/>
      <c r="H56" s="120"/>
    </row>
    <row r="57" spans="2:8" ht="15.75" customHeight="1">
      <c r="B57" s="170" t="s">
        <v>53</v>
      </c>
      <c r="C57" s="155" t="s">
        <v>16</v>
      </c>
      <c r="D57" s="155" t="s">
        <v>17</v>
      </c>
      <c r="E57" s="171" t="s">
        <v>18</v>
      </c>
      <c r="F57" s="172"/>
      <c r="G57" s="155" t="s">
        <v>20</v>
      </c>
      <c r="H57" s="156" t="s">
        <v>21</v>
      </c>
    </row>
    <row r="58" spans="2:8" ht="15.75" customHeight="1">
      <c r="B58" s="105" t="s">
        <v>54</v>
      </c>
      <c r="C58" s="106" t="s">
        <v>26</v>
      </c>
      <c r="D58" s="110" t="s">
        <v>24</v>
      </c>
      <c r="E58" s="140">
        <v>1</v>
      </c>
      <c r="F58" s="141"/>
      <c r="G58" s="107">
        <v>0</v>
      </c>
      <c r="H58" s="108">
        <v>0</v>
      </c>
    </row>
    <row r="59" spans="2:8" ht="15.75" customHeight="1">
      <c r="B59" s="105" t="s">
        <v>55</v>
      </c>
      <c r="C59" s="106"/>
      <c r="D59" s="110"/>
      <c r="E59" s="140"/>
      <c r="F59" s="141"/>
      <c r="G59" s="107"/>
      <c r="H59" s="108">
        <f t="shared" ref="H59:H61" si="1">E59*G59</f>
        <v>0</v>
      </c>
    </row>
    <row r="60" spans="2:8" ht="15.75" customHeight="1">
      <c r="B60" s="105" t="s">
        <v>56</v>
      </c>
      <c r="C60" s="106"/>
      <c r="D60" s="110"/>
      <c r="E60" s="140"/>
      <c r="F60" s="141"/>
      <c r="G60" s="107"/>
      <c r="H60" s="108">
        <f t="shared" si="1"/>
        <v>0</v>
      </c>
    </row>
    <row r="61" spans="2:8" ht="15.75" customHeight="1">
      <c r="B61" s="105"/>
      <c r="C61" s="106"/>
      <c r="D61" s="110"/>
      <c r="E61" s="140"/>
      <c r="F61" s="141"/>
      <c r="G61" s="107"/>
      <c r="H61" s="108">
        <f t="shared" si="1"/>
        <v>0</v>
      </c>
    </row>
    <row r="62" spans="2:8" ht="15.75" customHeight="1">
      <c r="B62" s="105"/>
      <c r="C62" s="106"/>
      <c r="D62" s="110"/>
      <c r="E62" s="140"/>
      <c r="F62" s="141"/>
      <c r="G62" s="107"/>
      <c r="H62" s="108"/>
    </row>
    <row r="63" spans="2:8" ht="15.75" customHeight="1">
      <c r="B63" s="157" t="s">
        <v>21</v>
      </c>
      <c r="C63" s="158"/>
      <c r="D63" s="173"/>
      <c r="E63" s="176"/>
      <c r="F63" s="177"/>
      <c r="G63" s="158"/>
      <c r="H63" s="168">
        <f>SUM(H58:H62)</f>
        <v>0</v>
      </c>
    </row>
    <row r="64" spans="2:8" ht="15.75" customHeight="1">
      <c r="B64" s="153"/>
      <c r="C64" s="153"/>
      <c r="D64" s="153"/>
      <c r="E64" s="153"/>
      <c r="F64" s="153"/>
      <c r="G64" s="153"/>
      <c r="H64" s="153"/>
    </row>
    <row r="65" spans="2:8" ht="15.75" customHeight="1">
      <c r="B65" s="134" t="s">
        <v>57</v>
      </c>
      <c r="C65" s="119"/>
      <c r="D65" s="119"/>
      <c r="E65" s="119"/>
      <c r="F65" s="119"/>
      <c r="G65" s="119"/>
      <c r="H65" s="120"/>
    </row>
    <row r="66" spans="2:8" ht="15.75" customHeight="1">
      <c r="B66" s="170" t="s">
        <v>58</v>
      </c>
      <c r="C66" s="155" t="s">
        <v>16</v>
      </c>
      <c r="D66" s="155" t="s">
        <v>17</v>
      </c>
      <c r="E66" s="171" t="s">
        <v>18</v>
      </c>
      <c r="F66" s="172"/>
      <c r="G66" s="155" t="s">
        <v>20</v>
      </c>
      <c r="H66" s="156" t="s">
        <v>21</v>
      </c>
    </row>
    <row r="67" spans="2:8" ht="15.75" customHeight="1">
      <c r="B67" s="105" t="s">
        <v>59</v>
      </c>
      <c r="C67" s="106" t="s">
        <v>26</v>
      </c>
      <c r="D67" s="110" t="s">
        <v>24</v>
      </c>
      <c r="E67" s="140">
        <v>1</v>
      </c>
      <c r="F67" s="141"/>
      <c r="G67" s="107">
        <v>0</v>
      </c>
      <c r="H67" s="108">
        <v>0</v>
      </c>
    </row>
    <row r="68" spans="2:8" ht="15.75" customHeight="1">
      <c r="B68" s="105" t="s">
        <v>60</v>
      </c>
      <c r="C68" s="106"/>
      <c r="D68" s="110"/>
      <c r="E68" s="140"/>
      <c r="F68" s="141"/>
      <c r="G68" s="107"/>
      <c r="H68" s="108">
        <f t="shared" ref="H67:H69" si="2">E68*G68</f>
        <v>0</v>
      </c>
    </row>
    <row r="69" spans="2:8" ht="15.75" customHeight="1">
      <c r="B69" s="105" t="s">
        <v>61</v>
      </c>
      <c r="C69" s="106"/>
      <c r="D69" s="110"/>
      <c r="E69" s="140"/>
      <c r="F69" s="141"/>
      <c r="G69" s="107"/>
      <c r="H69" s="108">
        <f t="shared" si="2"/>
        <v>0</v>
      </c>
    </row>
    <row r="70" spans="2:8" ht="15.75" customHeight="1">
      <c r="B70" s="105"/>
      <c r="C70" s="106"/>
      <c r="D70" s="110"/>
      <c r="E70" s="140"/>
      <c r="F70" s="141"/>
      <c r="G70" s="107"/>
      <c r="H70" s="108"/>
    </row>
    <row r="71" spans="2:8" ht="15.75" customHeight="1">
      <c r="B71" s="157" t="s">
        <v>21</v>
      </c>
      <c r="C71" s="158"/>
      <c r="D71" s="173"/>
      <c r="E71" s="176"/>
      <c r="F71" s="177"/>
      <c r="G71" s="158"/>
      <c r="H71" s="168">
        <f>SUM(H67:H70)</f>
        <v>0</v>
      </c>
    </row>
    <row r="72" spans="2:8" ht="15.75" customHeight="1">
      <c r="B72" s="153"/>
      <c r="C72" s="153"/>
      <c r="D72" s="153"/>
      <c r="E72" s="153"/>
      <c r="F72" s="153"/>
      <c r="G72" s="153"/>
      <c r="H72" s="153"/>
    </row>
    <row r="73" spans="2:8" ht="15.75">
      <c r="B73" s="134" t="s">
        <v>62</v>
      </c>
      <c r="C73" s="119"/>
      <c r="D73" s="119"/>
      <c r="E73" s="119"/>
      <c r="F73" s="119"/>
      <c r="G73" s="119"/>
      <c r="H73" s="120"/>
    </row>
    <row r="74" spans="2:8" ht="15.75">
      <c r="B74" s="170" t="s">
        <v>58</v>
      </c>
      <c r="C74" s="155" t="s">
        <v>16</v>
      </c>
      <c r="D74" s="155" t="s">
        <v>17</v>
      </c>
      <c r="E74" s="171" t="s">
        <v>18</v>
      </c>
      <c r="F74" s="172"/>
      <c r="G74" s="155" t="s">
        <v>20</v>
      </c>
      <c r="H74" s="156" t="s">
        <v>21</v>
      </c>
    </row>
    <row r="75" spans="2:8">
      <c r="B75" s="105" t="s">
        <v>63</v>
      </c>
      <c r="C75" s="106" t="s">
        <v>26</v>
      </c>
      <c r="D75" s="110" t="s">
        <v>64</v>
      </c>
      <c r="E75" s="140">
        <v>1</v>
      </c>
      <c r="F75" s="141"/>
      <c r="G75" s="107">
        <v>0</v>
      </c>
      <c r="H75" s="108">
        <v>0</v>
      </c>
    </row>
    <row r="76" spans="2:8">
      <c r="B76" s="105" t="s">
        <v>65</v>
      </c>
      <c r="C76" s="106" t="s">
        <v>28</v>
      </c>
      <c r="D76" s="110" t="s">
        <v>64</v>
      </c>
      <c r="E76" s="140">
        <v>1</v>
      </c>
      <c r="F76" s="141"/>
      <c r="G76" s="107">
        <v>0</v>
      </c>
      <c r="H76" s="108">
        <f t="shared" ref="H76" si="3">E76*G76</f>
        <v>0</v>
      </c>
    </row>
    <row r="77" spans="2:8">
      <c r="B77" s="105" t="s">
        <v>66</v>
      </c>
      <c r="C77" s="106" t="s">
        <v>28</v>
      </c>
      <c r="D77" s="110" t="s">
        <v>64</v>
      </c>
      <c r="E77" s="140">
        <v>100</v>
      </c>
      <c r="F77" s="141"/>
      <c r="G77" s="107">
        <v>0</v>
      </c>
      <c r="H77" s="108">
        <f t="shared" ref="H75:H78" si="4">E77*G77</f>
        <v>0</v>
      </c>
    </row>
    <row r="78" spans="2:8">
      <c r="B78" s="105"/>
      <c r="C78" s="106"/>
      <c r="D78" s="110"/>
      <c r="E78" s="140"/>
      <c r="F78" s="141"/>
      <c r="G78" s="107"/>
      <c r="H78" s="108">
        <f t="shared" si="4"/>
        <v>0</v>
      </c>
    </row>
    <row r="79" spans="2:8" ht="15.75" customHeight="1">
      <c r="B79" s="105"/>
      <c r="C79" s="106"/>
      <c r="D79" s="110"/>
      <c r="E79" s="140"/>
      <c r="F79" s="141"/>
      <c r="G79" s="107"/>
      <c r="H79" s="108"/>
    </row>
    <row r="80" spans="2:8" ht="15.75" customHeight="1">
      <c r="B80" s="157" t="s">
        <v>21</v>
      </c>
      <c r="C80" s="158"/>
      <c r="D80" s="173"/>
      <c r="E80" s="176"/>
      <c r="F80" s="177"/>
      <c r="G80" s="158"/>
      <c r="H80" s="168">
        <f>SUM(H75:H79)</f>
        <v>0</v>
      </c>
    </row>
    <row r="82" spans="2:11" ht="15" customHeight="1">
      <c r="B82" s="134" t="s">
        <v>67</v>
      </c>
      <c r="C82" s="119"/>
      <c r="D82" s="119"/>
      <c r="E82" s="119"/>
      <c r="F82" s="119"/>
      <c r="G82" s="119"/>
      <c r="H82" s="120"/>
      <c r="I82" s="153"/>
      <c r="J82" s="153"/>
      <c r="K82" s="153"/>
    </row>
    <row r="83" spans="2:11" ht="15" customHeight="1">
      <c r="B83" s="170" t="s">
        <v>58</v>
      </c>
      <c r="C83" s="155" t="s">
        <v>16</v>
      </c>
      <c r="D83" s="155" t="s">
        <v>17</v>
      </c>
      <c r="E83" s="171" t="s">
        <v>18</v>
      </c>
      <c r="F83" s="172"/>
      <c r="G83" s="155" t="s">
        <v>20</v>
      </c>
      <c r="H83" s="156" t="s">
        <v>21</v>
      </c>
      <c r="I83" s="153"/>
      <c r="J83" s="153"/>
      <c r="K83" s="153"/>
    </row>
    <row r="84" spans="2:11" ht="15" customHeight="1">
      <c r="B84" s="105" t="s">
        <v>63</v>
      </c>
      <c r="C84" s="106" t="s">
        <v>26</v>
      </c>
      <c r="D84" s="110" t="s">
        <v>64</v>
      </c>
      <c r="E84" s="140">
        <v>1</v>
      </c>
      <c r="F84" s="141"/>
      <c r="G84" s="107">
        <v>0</v>
      </c>
      <c r="H84" s="108">
        <v>0</v>
      </c>
      <c r="I84" s="153"/>
      <c r="J84" s="153"/>
      <c r="K84" s="153"/>
    </row>
    <row r="85" spans="2:11" ht="15" customHeight="1">
      <c r="B85" s="105" t="s">
        <v>65</v>
      </c>
      <c r="C85" s="106" t="s">
        <v>28</v>
      </c>
      <c r="D85" s="110" t="s">
        <v>64</v>
      </c>
      <c r="E85" s="140">
        <v>1</v>
      </c>
      <c r="F85" s="141"/>
      <c r="G85" s="107">
        <v>0</v>
      </c>
      <c r="H85" s="108">
        <f t="shared" ref="H84:H87" si="5">E85*G85</f>
        <v>0</v>
      </c>
      <c r="I85" s="153"/>
      <c r="J85" s="153"/>
      <c r="K85" s="153"/>
    </row>
    <row r="86" spans="2:11" ht="15" customHeight="1">
      <c r="B86" s="105" t="s">
        <v>66</v>
      </c>
      <c r="C86" s="106" t="s">
        <v>28</v>
      </c>
      <c r="D86" s="110" t="s">
        <v>64</v>
      </c>
      <c r="E86" s="140">
        <v>100</v>
      </c>
      <c r="F86" s="141"/>
      <c r="G86" s="107">
        <v>0</v>
      </c>
      <c r="H86" s="108">
        <f t="shared" si="5"/>
        <v>0</v>
      </c>
      <c r="I86" s="153"/>
      <c r="J86" s="153"/>
      <c r="K86" s="153"/>
    </row>
    <row r="87" spans="2:11" ht="15" customHeight="1">
      <c r="B87" s="105"/>
      <c r="C87" s="106"/>
      <c r="D87" s="110"/>
      <c r="E87" s="140"/>
      <c r="F87" s="141"/>
      <c r="G87" s="107"/>
      <c r="H87" s="108">
        <f t="shared" si="5"/>
        <v>0</v>
      </c>
      <c r="I87" s="153"/>
      <c r="J87" s="153"/>
      <c r="K87" s="153"/>
    </row>
    <row r="88" spans="2:11" ht="15" customHeight="1">
      <c r="B88" s="105"/>
      <c r="C88" s="106"/>
      <c r="D88" s="110"/>
      <c r="E88" s="140"/>
      <c r="F88" s="141"/>
      <c r="G88" s="107"/>
      <c r="H88" s="108"/>
      <c r="I88" s="153"/>
      <c r="J88" s="153"/>
      <c r="K88" s="153"/>
    </row>
    <row r="89" spans="2:11" ht="15" customHeight="1">
      <c r="B89" s="157" t="s">
        <v>21</v>
      </c>
      <c r="C89" s="158"/>
      <c r="D89" s="173"/>
      <c r="E89" s="176"/>
      <c r="F89" s="177"/>
      <c r="G89" s="158"/>
      <c r="H89" s="168">
        <f>SUM(H84:H88)</f>
        <v>0</v>
      </c>
      <c r="I89" s="153"/>
      <c r="J89" s="153"/>
      <c r="K89" s="153"/>
    </row>
    <row r="91" spans="2:11" ht="15.75" customHeight="1">
      <c r="B91" s="153"/>
      <c r="C91" s="153"/>
      <c r="D91" s="153"/>
      <c r="E91" s="153"/>
      <c r="F91" s="153"/>
      <c r="G91" s="135" t="s">
        <v>68</v>
      </c>
      <c r="H91" s="178">
        <f>H15+H23+H31+H54+H63+H71+H38+H80+H45+H89</f>
        <v>0</v>
      </c>
      <c r="I91" s="153"/>
      <c r="J91" s="153"/>
      <c r="K91" s="153"/>
    </row>
    <row r="92" spans="2:11" ht="15.75" customHeight="1">
      <c r="B92" s="153"/>
      <c r="C92" s="153"/>
      <c r="D92" s="153"/>
      <c r="E92" s="153"/>
      <c r="F92" s="153"/>
      <c r="G92" s="135" t="s">
        <v>69</v>
      </c>
      <c r="H92" s="178">
        <v>0</v>
      </c>
      <c r="I92" s="153"/>
      <c r="J92" s="153"/>
      <c r="K92" s="153"/>
    </row>
    <row r="93" spans="2:11" ht="15.75" customHeight="1">
      <c r="B93" s="153"/>
      <c r="C93" s="153"/>
      <c r="D93" s="153"/>
      <c r="E93" s="153"/>
      <c r="F93" s="153"/>
      <c r="G93" s="135" t="s">
        <v>70</v>
      </c>
      <c r="H93" s="178">
        <f>(H91+H92)/0.9-(H91+H92)</f>
        <v>0</v>
      </c>
      <c r="I93" s="103"/>
      <c r="J93" s="153"/>
      <c r="K93" s="153"/>
    </row>
    <row r="94" spans="2:11" ht="15.75" customHeight="1">
      <c r="B94" s="153"/>
      <c r="C94" s="153"/>
      <c r="D94" s="153"/>
      <c r="E94" s="153"/>
      <c r="F94" s="153"/>
      <c r="G94" s="135" t="s">
        <v>71</v>
      </c>
      <c r="H94" s="178">
        <f>SUM(H91:H93)</f>
        <v>0</v>
      </c>
      <c r="I94" s="153"/>
      <c r="J94" s="153"/>
      <c r="K94" s="153"/>
    </row>
    <row r="95" spans="2:11" ht="15.75" customHeight="1">
      <c r="B95" s="153"/>
      <c r="C95" s="153"/>
      <c r="D95" s="153"/>
      <c r="E95" s="153"/>
      <c r="F95" s="153"/>
      <c r="G95" s="153"/>
      <c r="H95" s="153"/>
      <c r="I95" s="153"/>
      <c r="J95" s="153"/>
      <c r="K95" s="153"/>
    </row>
    <row r="96" spans="2:11" ht="15.75" customHeight="1">
      <c r="B96" s="153"/>
      <c r="C96" s="179" t="s">
        <v>72</v>
      </c>
      <c r="D96" s="180"/>
      <c r="E96" s="181"/>
      <c r="F96" s="180"/>
      <c r="G96" s="182"/>
      <c r="H96" s="183" t="s">
        <v>21</v>
      </c>
      <c r="I96" s="153"/>
      <c r="J96" s="153"/>
      <c r="K96" s="184" t="s">
        <v>73</v>
      </c>
    </row>
    <row r="97" spans="3:11" ht="15.75" customHeight="1">
      <c r="C97" s="113" t="s">
        <v>74</v>
      </c>
      <c r="D97" s="153"/>
      <c r="E97" s="185"/>
      <c r="F97" s="153"/>
      <c r="G97" s="186">
        <v>0.33333333333333331</v>
      </c>
      <c r="H97" s="187">
        <f>SUMIF($D$9:$D$71,K97,$H$9:$H$71)+H93</f>
        <v>0</v>
      </c>
      <c r="I97" s="153"/>
      <c r="J97" s="188" t="e">
        <f>H97/$H$101</f>
        <v>#DIV/0!</v>
      </c>
      <c r="K97" s="189" t="s">
        <v>24</v>
      </c>
    </row>
    <row r="98" spans="3:11" ht="15.75" customHeight="1">
      <c r="C98" s="113" t="s">
        <v>75</v>
      </c>
      <c r="D98" s="153"/>
      <c r="E98" s="114"/>
      <c r="F98" s="153"/>
      <c r="G98" s="186">
        <v>0.33333333333333331</v>
      </c>
      <c r="H98" s="187">
        <f>SUMIF($D$9:$D$71,K98,$H$9:$H$71)</f>
        <v>0</v>
      </c>
      <c r="I98" s="153"/>
      <c r="J98" s="188" t="e">
        <f t="shared" ref="J98:J100" si="6">H98/$H$101</f>
        <v>#DIV/0!</v>
      </c>
      <c r="K98" s="189" t="s">
        <v>76</v>
      </c>
    </row>
    <row r="99" spans="3:11" ht="15.75" customHeight="1">
      <c r="C99" s="113" t="s">
        <v>77</v>
      </c>
      <c r="D99" s="153"/>
      <c r="E99" s="114"/>
      <c r="F99" s="153"/>
      <c r="G99" s="186"/>
      <c r="H99" s="187">
        <f>SUMIF($D$9:$D$71,K99,$H$9:$H$71)</f>
        <v>0</v>
      </c>
      <c r="I99" s="153"/>
      <c r="J99" s="188" t="e">
        <f t="shared" si="6"/>
        <v>#DIV/0!</v>
      </c>
      <c r="K99" s="189" t="s">
        <v>78</v>
      </c>
    </row>
    <row r="100" spans="3:11" ht="15.75" customHeight="1">
      <c r="C100" s="113" t="s">
        <v>79</v>
      </c>
      <c r="D100" s="153"/>
      <c r="E100" s="114"/>
      <c r="F100" s="153"/>
      <c r="G100" s="186">
        <v>0.33333333333333331</v>
      </c>
      <c r="H100" s="187">
        <f>SUM(H75:H79)</f>
        <v>0</v>
      </c>
      <c r="I100" s="153"/>
      <c r="J100" s="188" t="e">
        <f t="shared" si="6"/>
        <v>#DIV/0!</v>
      </c>
      <c r="K100" s="189" t="s">
        <v>64</v>
      </c>
    </row>
    <row r="101" spans="3:11" ht="15.75" customHeight="1">
      <c r="C101" s="115" t="s">
        <v>80</v>
      </c>
      <c r="D101" s="190"/>
      <c r="E101" s="116"/>
      <c r="F101" s="190"/>
      <c r="G101" s="191"/>
      <c r="H101" s="187">
        <f>SUM(H97:H100)</f>
        <v>0</v>
      </c>
      <c r="I101" s="153"/>
      <c r="J101" s="153"/>
      <c r="K101" s="153"/>
    </row>
  </sheetData>
  <mergeCells count="38">
    <mergeCell ref="E88:F88"/>
    <mergeCell ref="E89:F89"/>
    <mergeCell ref="E83:F83"/>
    <mergeCell ref="E84:F84"/>
    <mergeCell ref="E85:F85"/>
    <mergeCell ref="E86:F86"/>
    <mergeCell ref="E87:F87"/>
    <mergeCell ref="E60:F60"/>
    <mergeCell ref="E61:F61"/>
    <mergeCell ref="E62:F62"/>
    <mergeCell ref="E70:F70"/>
    <mergeCell ref="E71:F71"/>
    <mergeCell ref="E63:F63"/>
    <mergeCell ref="E66:F66"/>
    <mergeCell ref="E67:F67"/>
    <mergeCell ref="E68:F68"/>
    <mergeCell ref="E69:F69"/>
    <mergeCell ref="E38:F38"/>
    <mergeCell ref="E57:F57"/>
    <mergeCell ref="E58:F58"/>
    <mergeCell ref="E59:F59"/>
    <mergeCell ref="E41:F41"/>
    <mergeCell ref="E42:F42"/>
    <mergeCell ref="E43:F43"/>
    <mergeCell ref="E44:F44"/>
    <mergeCell ref="E45:F45"/>
    <mergeCell ref="J26:K26"/>
    <mergeCell ref="E34:F34"/>
    <mergeCell ref="E35:F35"/>
    <mergeCell ref="E36:F36"/>
    <mergeCell ref="E37:F37"/>
    <mergeCell ref="E80:F80"/>
    <mergeCell ref="E76:F76"/>
    <mergeCell ref="E74:F74"/>
    <mergeCell ref="E75:F75"/>
    <mergeCell ref="E77:F77"/>
    <mergeCell ref="E78:F78"/>
    <mergeCell ref="E79:F79"/>
  </mergeCell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9C933-C23B-0D4A-97BA-346EB01B95B5}">
  <sheetPr>
    <tabColor theme="9" tint="0.39997558519241921"/>
    <outlinePr summaryBelow="0" summaryRight="0"/>
  </sheetPr>
  <dimension ref="B2:D15"/>
  <sheetViews>
    <sheetView showGridLines="0" zoomScale="120" zoomScaleNormal="120" workbookViewId="0">
      <selection activeCell="B2" sqref="B2"/>
    </sheetView>
  </sheetViews>
  <sheetFormatPr defaultColWidth="14.5" defaultRowHeight="15" customHeight="1"/>
  <cols>
    <col min="1" max="1" width="2.625" style="96" customWidth="1"/>
    <col min="2" max="2" width="11.625" style="96" bestFit="1" customWidth="1"/>
    <col min="3" max="3" width="50.25" style="96" customWidth="1"/>
    <col min="4" max="4" width="16.25" style="96" customWidth="1"/>
    <col min="5" max="6" width="14.5" style="96" customWidth="1"/>
    <col min="7" max="16384" width="14.5" style="96"/>
  </cols>
  <sheetData>
    <row r="2" spans="2:4" ht="15.75" customHeight="1">
      <c r="B2" s="97" t="s">
        <v>81</v>
      </c>
      <c r="C2" s="97" t="s">
        <v>82</v>
      </c>
      <c r="D2" s="97" t="s">
        <v>83</v>
      </c>
    </row>
    <row r="3" spans="2:4" ht="15.75" customHeight="1">
      <c r="B3" s="98">
        <v>1</v>
      </c>
      <c r="C3" s="99" t="s">
        <v>84</v>
      </c>
      <c r="D3" s="136">
        <f>'1 Orçamento Detalhado'!H15</f>
        <v>0</v>
      </c>
    </row>
    <row r="4" spans="2:4" ht="15.75" customHeight="1">
      <c r="B4" s="98">
        <v>2</v>
      </c>
      <c r="C4" s="99" t="s">
        <v>85</v>
      </c>
      <c r="D4" s="136">
        <f>'1 Orçamento Detalhado'!H23</f>
        <v>0</v>
      </c>
    </row>
    <row r="5" spans="2:4" ht="15.75" customHeight="1">
      <c r="B5" s="98">
        <v>3</v>
      </c>
      <c r="C5" s="99" t="s">
        <v>86</v>
      </c>
      <c r="D5" s="136">
        <f>'1 Orçamento Detalhado'!H31</f>
        <v>0</v>
      </c>
    </row>
    <row r="6" spans="2:4" ht="15.75" customHeight="1">
      <c r="B6" s="98">
        <v>4</v>
      </c>
      <c r="C6" s="99" t="s">
        <v>41</v>
      </c>
      <c r="D6" s="136">
        <f>'1 Orçamento Detalhado'!H38</f>
        <v>0</v>
      </c>
    </row>
    <row r="7" spans="2:4" ht="15.75" customHeight="1">
      <c r="B7" s="98">
        <v>5</v>
      </c>
      <c r="C7" s="99" t="s">
        <v>45</v>
      </c>
      <c r="D7" s="136">
        <f>'1 Orçamento Detalhado'!H45</f>
        <v>0</v>
      </c>
    </row>
    <row r="8" spans="2:4" ht="15.75" customHeight="1">
      <c r="B8" s="98">
        <v>6</v>
      </c>
      <c r="C8" s="99" t="s">
        <v>48</v>
      </c>
      <c r="D8" s="136">
        <f>'1 Orçamento Detalhado'!H54</f>
        <v>0</v>
      </c>
    </row>
    <row r="9" spans="2:4" ht="15.75" customHeight="1">
      <c r="B9" s="98">
        <v>7</v>
      </c>
      <c r="C9" s="99" t="s">
        <v>87</v>
      </c>
      <c r="D9" s="136">
        <f>'1 Orçamento Detalhado'!H63</f>
        <v>0</v>
      </c>
    </row>
    <row r="10" spans="2:4" ht="15.75" customHeight="1">
      <c r="B10" s="98">
        <v>8</v>
      </c>
      <c r="C10" s="99" t="s">
        <v>57</v>
      </c>
      <c r="D10" s="136">
        <f>'1 Orçamento Detalhado'!H71</f>
        <v>0</v>
      </c>
    </row>
    <row r="11" spans="2:4" ht="15.75" customHeight="1">
      <c r="B11" s="98">
        <v>9</v>
      </c>
      <c r="C11" s="99" t="s">
        <v>62</v>
      </c>
      <c r="D11" s="136">
        <f>'1 Orçamento Detalhado'!H80</f>
        <v>0</v>
      </c>
    </row>
    <row r="12" spans="2:4" ht="15.75" customHeight="1">
      <c r="B12" s="98">
        <v>10</v>
      </c>
      <c r="C12" s="99" t="s">
        <v>67</v>
      </c>
      <c r="D12" s="136">
        <f>'1 Orçamento Detalhado'!H89</f>
        <v>0</v>
      </c>
    </row>
    <row r="13" spans="2:4" ht="15.75" customHeight="1">
      <c r="B13" s="98">
        <v>11</v>
      </c>
      <c r="C13" s="99" t="s">
        <v>88</v>
      </c>
      <c r="D13" s="136">
        <f>'1 Orçamento Detalhado'!H92</f>
        <v>0</v>
      </c>
    </row>
    <row r="14" spans="2:4" ht="15.75" customHeight="1">
      <c r="B14" s="98">
        <v>12</v>
      </c>
      <c r="C14" s="99" t="s">
        <v>89</v>
      </c>
      <c r="D14" s="136">
        <f>'1 Orçamento Detalhado'!H93</f>
        <v>0</v>
      </c>
    </row>
    <row r="15" spans="2:4" ht="15.75" customHeight="1">
      <c r="B15" s="97" t="s">
        <v>90</v>
      </c>
      <c r="C15" s="100"/>
      <c r="D15" s="137">
        <f>SUM(D3:D14)</f>
        <v>0</v>
      </c>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866EB-5EBC-4432-AE0E-8166F4F153AC}">
  <dimension ref="B2:I14"/>
  <sheetViews>
    <sheetView showGridLines="0" workbookViewId="0">
      <selection activeCell="C4" sqref="C4"/>
    </sheetView>
  </sheetViews>
  <sheetFormatPr defaultRowHeight="14.25"/>
  <cols>
    <col min="3" max="3" width="20.5" bestFit="1" customWidth="1"/>
    <col min="4" max="9" width="16" customWidth="1"/>
  </cols>
  <sheetData>
    <row r="2" spans="2:9" ht="15">
      <c r="B2" s="133" t="s">
        <v>91</v>
      </c>
      <c r="C2" s="133"/>
      <c r="D2" s="133"/>
      <c r="E2" s="133"/>
      <c r="F2" s="133"/>
      <c r="G2" s="133"/>
      <c r="H2" s="133"/>
      <c r="I2" s="133"/>
    </row>
    <row r="3" spans="2:9">
      <c r="B3" s="192" t="s">
        <v>81</v>
      </c>
      <c r="C3" s="132" t="s">
        <v>15</v>
      </c>
      <c r="D3" s="132" t="s">
        <v>18</v>
      </c>
      <c r="E3" s="132" t="s">
        <v>92</v>
      </c>
      <c r="F3" s="132" t="s">
        <v>93</v>
      </c>
      <c r="G3" s="132" t="s">
        <v>94</v>
      </c>
      <c r="H3" s="132" t="s">
        <v>95</v>
      </c>
      <c r="I3" s="132" t="s">
        <v>96</v>
      </c>
    </row>
    <row r="4" spans="2:9">
      <c r="B4" s="123">
        <v>1</v>
      </c>
      <c r="C4" s="128" t="s">
        <v>22</v>
      </c>
      <c r="D4" s="129">
        <v>1</v>
      </c>
      <c r="E4" s="130">
        <v>200</v>
      </c>
      <c r="F4" s="131">
        <v>25</v>
      </c>
      <c r="G4" s="129">
        <v>12</v>
      </c>
      <c r="H4" s="126">
        <f>I4/G4</f>
        <v>5000</v>
      </c>
      <c r="I4" s="126">
        <f>G4*F4*E4</f>
        <v>60000</v>
      </c>
    </row>
    <row r="5" spans="2:9">
      <c r="B5" s="123">
        <v>2</v>
      </c>
      <c r="C5" s="128" t="s">
        <v>97</v>
      </c>
      <c r="D5" s="129">
        <v>1</v>
      </c>
      <c r="E5" s="130">
        <v>110</v>
      </c>
      <c r="F5" s="131">
        <v>20</v>
      </c>
      <c r="G5" s="129">
        <v>12</v>
      </c>
      <c r="H5" s="126">
        <f>I5/G5</f>
        <v>2200</v>
      </c>
      <c r="I5" s="126">
        <f t="shared" ref="I5:I11" si="0">G5*F5*E5</f>
        <v>26400</v>
      </c>
    </row>
    <row r="6" spans="2:9">
      <c r="B6" s="123">
        <v>3</v>
      </c>
      <c r="C6" s="128" t="s">
        <v>98</v>
      </c>
      <c r="D6" s="129">
        <v>4</v>
      </c>
      <c r="E6" s="130">
        <v>10</v>
      </c>
      <c r="F6" s="131">
        <v>60</v>
      </c>
      <c r="G6" s="129">
        <v>12</v>
      </c>
      <c r="H6" s="126">
        <f>I6/G6</f>
        <v>600</v>
      </c>
      <c r="I6" s="126">
        <f t="shared" si="0"/>
        <v>7200</v>
      </c>
    </row>
    <row r="7" spans="2:9">
      <c r="B7" s="123">
        <v>4</v>
      </c>
      <c r="C7" s="122"/>
      <c r="D7" s="123"/>
      <c r="E7" s="124"/>
      <c r="F7" s="125"/>
      <c r="G7" s="123"/>
      <c r="H7" s="126"/>
      <c r="I7" s="126">
        <f t="shared" si="0"/>
        <v>0</v>
      </c>
    </row>
    <row r="8" spans="2:9">
      <c r="B8" s="123">
        <v>5</v>
      </c>
      <c r="C8" s="122"/>
      <c r="D8" s="123"/>
      <c r="E8" s="124"/>
      <c r="F8" s="125"/>
      <c r="G8" s="123"/>
      <c r="H8" s="126"/>
      <c r="I8" s="126">
        <f t="shared" si="0"/>
        <v>0</v>
      </c>
    </row>
    <row r="9" spans="2:9">
      <c r="B9" s="123">
        <v>6</v>
      </c>
      <c r="C9" s="122"/>
      <c r="D9" s="123"/>
      <c r="E9" s="124"/>
      <c r="F9" s="125"/>
      <c r="G9" s="123"/>
      <c r="H9" s="126"/>
      <c r="I9" s="126">
        <f t="shared" si="0"/>
        <v>0</v>
      </c>
    </row>
    <row r="10" spans="2:9">
      <c r="B10" s="123">
        <v>7</v>
      </c>
      <c r="C10" s="122"/>
      <c r="D10" s="123"/>
      <c r="E10" s="124"/>
      <c r="F10" s="125"/>
      <c r="G10" s="123"/>
      <c r="H10" s="126"/>
      <c r="I10" s="126">
        <f t="shared" si="0"/>
        <v>0</v>
      </c>
    </row>
    <row r="11" spans="2:9">
      <c r="B11" s="123">
        <v>8</v>
      </c>
      <c r="C11" s="122"/>
      <c r="D11" s="123"/>
      <c r="E11" s="124"/>
      <c r="F11" s="125"/>
      <c r="G11" s="123"/>
      <c r="H11" s="126"/>
      <c r="I11" s="126">
        <f t="shared" si="0"/>
        <v>0</v>
      </c>
    </row>
    <row r="12" spans="2:9">
      <c r="B12" s="123">
        <v>9</v>
      </c>
      <c r="C12" s="122"/>
      <c r="D12" s="123"/>
      <c r="E12" s="124"/>
      <c r="F12" s="125"/>
      <c r="G12" s="123"/>
      <c r="H12" s="126"/>
      <c r="I12" s="126"/>
    </row>
    <row r="13" spans="2:9">
      <c r="B13" s="123">
        <v>10</v>
      </c>
      <c r="C13" s="122"/>
      <c r="D13" s="123"/>
      <c r="E13" s="124"/>
      <c r="F13" s="125"/>
      <c r="G13" s="123"/>
      <c r="H13" s="126"/>
      <c r="I13" s="126"/>
    </row>
    <row r="14" spans="2:9" ht="15">
      <c r="B14" s="133" t="s">
        <v>99</v>
      </c>
      <c r="C14" s="133"/>
      <c r="D14" s="133"/>
      <c r="E14" s="133"/>
      <c r="F14" s="133"/>
      <c r="G14" s="133"/>
      <c r="H14" s="133"/>
      <c r="I14" s="127">
        <f>SUM(I4:I13)</f>
        <v>93600</v>
      </c>
    </row>
  </sheetData>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84"/>
  <sheetViews>
    <sheetView workbookViewId="0"/>
  </sheetViews>
  <sheetFormatPr defaultColWidth="12.75" defaultRowHeight="15" customHeight="1"/>
  <cols>
    <col min="1" max="1" width="4.25" customWidth="1"/>
    <col min="2" max="2" width="56.25" customWidth="1"/>
    <col min="4" max="4" width="9.75" customWidth="1"/>
    <col min="5" max="5" width="11.75" customWidth="1"/>
    <col min="6" max="6" width="13" customWidth="1"/>
    <col min="7" max="26" width="7.75" customWidth="1"/>
  </cols>
  <sheetData>
    <row r="1" spans="1:6" ht="101.25" customHeight="1">
      <c r="A1" s="144" t="s">
        <v>100</v>
      </c>
      <c r="B1" s="151"/>
      <c r="C1" s="151"/>
      <c r="D1" s="151"/>
      <c r="E1" s="151"/>
      <c r="F1" s="152"/>
    </row>
    <row r="2" spans="1:6" ht="15.75" customHeight="1">
      <c r="A2" s="2"/>
      <c r="B2" s="2"/>
      <c r="C2" s="2"/>
      <c r="D2" s="2"/>
      <c r="E2" s="2"/>
      <c r="F2" s="3"/>
    </row>
    <row r="3" spans="1:6" ht="19.5" customHeight="1">
      <c r="A3" s="145" t="s">
        <v>101</v>
      </c>
      <c r="B3" s="151"/>
      <c r="C3" s="151"/>
      <c r="D3" s="151"/>
      <c r="E3" s="151"/>
      <c r="F3" s="152"/>
    </row>
    <row r="4" spans="1:6" ht="15.75" customHeight="1">
      <c r="A4" s="2"/>
      <c r="B4" s="2"/>
      <c r="C4" s="2"/>
      <c r="D4" s="2"/>
      <c r="E4" s="2"/>
      <c r="F4" s="3"/>
    </row>
    <row r="5" spans="1:6" ht="39.75" customHeight="1">
      <c r="A5" s="143" t="s">
        <v>102</v>
      </c>
      <c r="B5" s="151"/>
      <c r="C5" s="151"/>
      <c r="D5" s="151"/>
      <c r="E5" s="151"/>
      <c r="F5" s="152"/>
    </row>
    <row r="6" spans="1:6" ht="15.75" customHeight="1">
      <c r="A6" s="5" t="s">
        <v>1</v>
      </c>
      <c r="B6" s="5" t="s">
        <v>2</v>
      </c>
      <c r="C6" s="5" t="s">
        <v>3</v>
      </c>
      <c r="D6" s="5" t="s">
        <v>4</v>
      </c>
      <c r="E6" s="6" t="s">
        <v>5</v>
      </c>
      <c r="F6" s="6" t="s">
        <v>6</v>
      </c>
    </row>
    <row r="7" spans="1:6" ht="15.75" customHeight="1">
      <c r="A7" s="7">
        <v>1</v>
      </c>
      <c r="B7" s="8" t="s">
        <v>103</v>
      </c>
      <c r="C7" s="7" t="s">
        <v>104</v>
      </c>
      <c r="D7" s="7"/>
      <c r="E7" s="9"/>
      <c r="F7" s="9">
        <f t="shared" ref="F7:F25" si="0">E7*D7</f>
        <v>0</v>
      </c>
    </row>
    <row r="8" spans="1:6" ht="15.75" customHeight="1">
      <c r="A8" s="7"/>
      <c r="B8" s="10" t="s">
        <v>105</v>
      </c>
      <c r="C8" s="7"/>
      <c r="D8" s="7">
        <v>1</v>
      </c>
      <c r="E8" s="9">
        <v>6000</v>
      </c>
      <c r="F8" s="9">
        <f t="shared" si="0"/>
        <v>6000</v>
      </c>
    </row>
    <row r="9" spans="1:6" ht="15.75" customHeight="1">
      <c r="A9" s="7"/>
      <c r="B9" s="10" t="s">
        <v>106</v>
      </c>
      <c r="C9" s="7"/>
      <c r="D9" s="7">
        <v>1</v>
      </c>
      <c r="E9" s="9">
        <v>4000</v>
      </c>
      <c r="F9" s="9">
        <f t="shared" si="0"/>
        <v>4000</v>
      </c>
    </row>
    <row r="10" spans="1:6" ht="15.75" customHeight="1">
      <c r="A10" s="7"/>
      <c r="B10" s="10" t="s">
        <v>107</v>
      </c>
      <c r="C10" s="7"/>
      <c r="D10" s="7">
        <v>1</v>
      </c>
      <c r="E10" s="9">
        <v>1500</v>
      </c>
      <c r="F10" s="9">
        <f t="shared" si="0"/>
        <v>1500</v>
      </c>
    </row>
    <row r="11" spans="1:6" ht="15.75" customHeight="1">
      <c r="A11" s="7"/>
      <c r="B11" s="10" t="s">
        <v>108</v>
      </c>
      <c r="C11" s="7"/>
      <c r="D11" s="7">
        <v>1</v>
      </c>
      <c r="E11" s="9">
        <v>1500</v>
      </c>
      <c r="F11" s="9">
        <f t="shared" si="0"/>
        <v>1500</v>
      </c>
    </row>
    <row r="12" spans="1:6" ht="15.75" customHeight="1">
      <c r="A12" s="7"/>
      <c r="B12" s="10" t="s">
        <v>109</v>
      </c>
      <c r="C12" s="7"/>
      <c r="D12" s="7">
        <v>1</v>
      </c>
      <c r="E12" s="9">
        <v>1500</v>
      </c>
      <c r="F12" s="9">
        <f t="shared" si="0"/>
        <v>1500</v>
      </c>
    </row>
    <row r="13" spans="1:6" ht="15.75" customHeight="1">
      <c r="A13" s="7"/>
      <c r="B13" s="10" t="s">
        <v>110</v>
      </c>
      <c r="C13" s="7"/>
      <c r="D13" s="7">
        <v>25</v>
      </c>
      <c r="E13" s="9">
        <v>200</v>
      </c>
      <c r="F13" s="9">
        <f t="shared" si="0"/>
        <v>5000</v>
      </c>
    </row>
    <row r="14" spans="1:6" ht="15.75" customHeight="1">
      <c r="A14" s="7"/>
      <c r="B14" s="10" t="s">
        <v>111</v>
      </c>
      <c r="C14" s="7"/>
      <c r="D14" s="7">
        <v>15</v>
      </c>
      <c r="E14" s="9">
        <v>200</v>
      </c>
      <c r="F14" s="9">
        <f t="shared" si="0"/>
        <v>3000</v>
      </c>
    </row>
    <row r="15" spans="1:6" ht="15.75" customHeight="1">
      <c r="A15" s="7"/>
      <c r="B15" s="10" t="s">
        <v>112</v>
      </c>
      <c r="C15" s="7"/>
      <c r="D15" s="7">
        <v>40</v>
      </c>
      <c r="E15" s="9">
        <v>200</v>
      </c>
      <c r="F15" s="9">
        <f t="shared" si="0"/>
        <v>8000</v>
      </c>
    </row>
    <row r="16" spans="1:6" ht="15.75" customHeight="1">
      <c r="A16" s="7"/>
      <c r="B16" s="10" t="s">
        <v>113</v>
      </c>
      <c r="C16" s="7"/>
      <c r="D16" s="7">
        <v>40</v>
      </c>
      <c r="E16" s="9">
        <v>200</v>
      </c>
      <c r="F16" s="9">
        <f t="shared" si="0"/>
        <v>8000</v>
      </c>
    </row>
    <row r="17" spans="1:6" ht="15.75" customHeight="1">
      <c r="A17" s="7"/>
      <c r="B17" s="10" t="s">
        <v>114</v>
      </c>
      <c r="C17" s="7"/>
      <c r="D17" s="7">
        <v>40</v>
      </c>
      <c r="E17" s="9">
        <v>200</v>
      </c>
      <c r="F17" s="9">
        <f t="shared" si="0"/>
        <v>8000</v>
      </c>
    </row>
    <row r="18" spans="1:6" ht="15.75" customHeight="1">
      <c r="A18" s="7"/>
      <c r="B18" s="10" t="s">
        <v>115</v>
      </c>
      <c r="C18" s="7"/>
      <c r="D18" s="7">
        <v>40</v>
      </c>
      <c r="E18" s="9">
        <v>200</v>
      </c>
      <c r="F18" s="9">
        <f t="shared" si="0"/>
        <v>8000</v>
      </c>
    </row>
    <row r="19" spans="1:6" ht="15.75" customHeight="1">
      <c r="A19" s="7">
        <v>2</v>
      </c>
      <c r="B19" s="8" t="s">
        <v>116</v>
      </c>
      <c r="C19" s="7" t="s">
        <v>117</v>
      </c>
      <c r="D19" s="7">
        <v>20</v>
      </c>
      <c r="E19" s="9">
        <v>150</v>
      </c>
      <c r="F19" s="9">
        <f t="shared" si="0"/>
        <v>3000</v>
      </c>
    </row>
    <row r="20" spans="1:6" ht="15.75" customHeight="1">
      <c r="A20" s="7"/>
      <c r="B20" s="8" t="s">
        <v>118</v>
      </c>
      <c r="C20" s="7"/>
      <c r="D20" s="7">
        <v>50</v>
      </c>
      <c r="E20" s="9">
        <v>150</v>
      </c>
      <c r="F20" s="9">
        <f t="shared" si="0"/>
        <v>7500</v>
      </c>
    </row>
    <row r="21" spans="1:6" ht="15.75" customHeight="1">
      <c r="A21" s="7"/>
      <c r="B21" s="8" t="s">
        <v>119</v>
      </c>
      <c r="C21" s="7"/>
      <c r="D21" s="7">
        <v>10</v>
      </c>
      <c r="E21" s="9">
        <v>250</v>
      </c>
      <c r="F21" s="9">
        <f t="shared" si="0"/>
        <v>2500</v>
      </c>
    </row>
    <row r="22" spans="1:6" ht="15.75" customHeight="1">
      <c r="A22" s="7"/>
      <c r="B22" s="8" t="s">
        <v>120</v>
      </c>
      <c r="C22" s="7"/>
      <c r="D22" s="7">
        <v>1</v>
      </c>
      <c r="E22" s="9">
        <v>2000</v>
      </c>
      <c r="F22" s="9">
        <f t="shared" si="0"/>
        <v>2000</v>
      </c>
    </row>
    <row r="23" spans="1:6" ht="15.75" customHeight="1">
      <c r="A23" s="7"/>
      <c r="B23" s="8" t="s">
        <v>121</v>
      </c>
      <c r="C23" s="7"/>
      <c r="D23" s="7">
        <v>1</v>
      </c>
      <c r="E23" s="9">
        <v>1500</v>
      </c>
      <c r="F23" s="9">
        <f t="shared" si="0"/>
        <v>1500</v>
      </c>
    </row>
    <row r="24" spans="1:6" ht="15.75" customHeight="1">
      <c r="A24" s="7"/>
      <c r="B24" s="8" t="s">
        <v>122</v>
      </c>
      <c r="C24" s="7"/>
      <c r="D24" s="7">
        <v>2</v>
      </c>
      <c r="E24" s="9">
        <v>1000</v>
      </c>
      <c r="F24" s="9">
        <f t="shared" si="0"/>
        <v>2000</v>
      </c>
    </row>
    <row r="25" spans="1:6" ht="15.75" customHeight="1">
      <c r="A25" s="7"/>
      <c r="B25" s="8" t="s">
        <v>123</v>
      </c>
      <c r="C25" s="7"/>
      <c r="D25" s="7">
        <v>5</v>
      </c>
      <c r="E25" s="9">
        <v>2000</v>
      </c>
      <c r="F25" s="9">
        <f t="shared" si="0"/>
        <v>10000</v>
      </c>
    </row>
    <row r="26" spans="1:6" ht="15.75" customHeight="1">
      <c r="A26" s="7"/>
      <c r="B26" s="8" t="s">
        <v>124</v>
      </c>
      <c r="C26" s="7"/>
      <c r="D26" s="7">
        <v>1</v>
      </c>
      <c r="E26" s="9">
        <v>5000</v>
      </c>
      <c r="F26" s="9">
        <v>5000</v>
      </c>
    </row>
    <row r="27" spans="1:6" ht="15.75" customHeight="1">
      <c r="A27" s="7"/>
      <c r="B27" s="8" t="s">
        <v>125</v>
      </c>
      <c r="C27" s="7"/>
      <c r="D27" s="7">
        <v>1</v>
      </c>
      <c r="E27" s="9">
        <v>1500</v>
      </c>
      <c r="F27" s="9">
        <v>1500</v>
      </c>
    </row>
    <row r="28" spans="1:6" ht="15.75" customHeight="1">
      <c r="A28" s="7">
        <v>3</v>
      </c>
      <c r="B28" s="8" t="s">
        <v>126</v>
      </c>
      <c r="C28" s="7" t="s">
        <v>10</v>
      </c>
      <c r="D28" s="7">
        <v>760</v>
      </c>
      <c r="E28" s="9">
        <v>10</v>
      </c>
      <c r="F28" s="9">
        <f t="shared" ref="F28:F45" si="1">E28*D28</f>
        <v>7600</v>
      </c>
    </row>
    <row r="29" spans="1:6" ht="15.75" customHeight="1">
      <c r="A29" s="7"/>
      <c r="B29" s="8" t="s">
        <v>127</v>
      </c>
      <c r="C29" s="7"/>
      <c r="D29" s="7">
        <v>70</v>
      </c>
      <c r="E29" s="9">
        <v>80</v>
      </c>
      <c r="F29" s="9">
        <f t="shared" si="1"/>
        <v>5600</v>
      </c>
    </row>
    <row r="30" spans="1:6" ht="15.75" customHeight="1">
      <c r="A30" s="7">
        <v>5</v>
      </c>
      <c r="B30" s="8" t="s">
        <v>128</v>
      </c>
      <c r="C30" s="7" t="s">
        <v>129</v>
      </c>
      <c r="D30" s="7">
        <v>50</v>
      </c>
      <c r="E30" s="9">
        <v>30</v>
      </c>
      <c r="F30" s="9">
        <f t="shared" si="1"/>
        <v>1500</v>
      </c>
    </row>
    <row r="31" spans="1:6" ht="15.75" customHeight="1">
      <c r="A31" s="7">
        <v>4</v>
      </c>
      <c r="B31" s="8" t="s">
        <v>130</v>
      </c>
      <c r="C31" s="7" t="s">
        <v>131</v>
      </c>
      <c r="D31" s="7">
        <f>(50*2*6)+(20*6)</f>
        <v>720</v>
      </c>
      <c r="E31" s="9">
        <v>16</v>
      </c>
      <c r="F31" s="9">
        <f t="shared" si="1"/>
        <v>11520</v>
      </c>
    </row>
    <row r="32" spans="1:6" ht="15.75" customHeight="1">
      <c r="A32" s="7"/>
      <c r="B32" s="8" t="s">
        <v>132</v>
      </c>
      <c r="C32" s="7" t="s">
        <v>104</v>
      </c>
      <c r="D32" s="7">
        <f t="shared" ref="D32:D33" si="2">20*8</f>
        <v>160</v>
      </c>
      <c r="E32" s="9">
        <v>16</v>
      </c>
      <c r="F32" s="9">
        <f t="shared" si="1"/>
        <v>2560</v>
      </c>
    </row>
    <row r="33" spans="1:6" ht="15.75" customHeight="1">
      <c r="A33" s="7">
        <v>6</v>
      </c>
      <c r="B33" s="8" t="s">
        <v>133</v>
      </c>
      <c r="C33" s="7" t="s">
        <v>117</v>
      </c>
      <c r="D33" s="7">
        <f t="shared" si="2"/>
        <v>160</v>
      </c>
      <c r="E33" s="9">
        <v>40</v>
      </c>
      <c r="F33" s="9">
        <f t="shared" si="1"/>
        <v>6400</v>
      </c>
    </row>
    <row r="34" spans="1:6" ht="15.75" customHeight="1">
      <c r="A34" s="7"/>
      <c r="B34" s="8" t="s">
        <v>134</v>
      </c>
      <c r="C34" s="7"/>
      <c r="D34" s="7">
        <v>200</v>
      </c>
      <c r="E34" s="9">
        <v>16</v>
      </c>
      <c r="F34" s="9">
        <f t="shared" si="1"/>
        <v>3200</v>
      </c>
    </row>
    <row r="35" spans="1:6" ht="15.75" customHeight="1">
      <c r="A35" s="7">
        <v>7</v>
      </c>
      <c r="B35" s="8" t="s">
        <v>135</v>
      </c>
      <c r="C35" s="7" t="s">
        <v>104</v>
      </c>
      <c r="D35" s="7">
        <v>1400</v>
      </c>
      <c r="E35" s="9">
        <v>4</v>
      </c>
      <c r="F35" s="9">
        <f t="shared" si="1"/>
        <v>5600</v>
      </c>
    </row>
    <row r="36" spans="1:6" ht="15.75" customHeight="1">
      <c r="A36" s="7"/>
      <c r="B36" s="8" t="s">
        <v>136</v>
      </c>
      <c r="C36" s="7"/>
      <c r="D36" s="7">
        <v>50</v>
      </c>
      <c r="E36" s="9">
        <v>2</v>
      </c>
      <c r="F36" s="9">
        <f t="shared" si="1"/>
        <v>100</v>
      </c>
    </row>
    <row r="37" spans="1:6" ht="15.75" customHeight="1">
      <c r="A37" s="7"/>
      <c r="B37" s="8" t="s">
        <v>137</v>
      </c>
      <c r="C37" s="7"/>
      <c r="D37" s="7">
        <v>100</v>
      </c>
      <c r="E37" s="9">
        <v>2</v>
      </c>
      <c r="F37" s="9">
        <f t="shared" si="1"/>
        <v>200</v>
      </c>
    </row>
    <row r="38" spans="1:6" ht="15.75" customHeight="1">
      <c r="A38" s="7"/>
      <c r="B38" s="8" t="s">
        <v>138</v>
      </c>
      <c r="C38" s="7"/>
      <c r="D38" s="7">
        <v>0</v>
      </c>
      <c r="E38" s="9">
        <v>1</v>
      </c>
      <c r="F38" s="9">
        <f t="shared" si="1"/>
        <v>0</v>
      </c>
    </row>
    <row r="39" spans="1:6" ht="15.75" customHeight="1">
      <c r="A39" s="7"/>
      <c r="B39" s="8" t="s">
        <v>139</v>
      </c>
      <c r="C39" s="7"/>
      <c r="D39" s="7">
        <v>20</v>
      </c>
      <c r="E39" s="9">
        <v>1.5</v>
      </c>
      <c r="F39" s="9">
        <f t="shared" si="1"/>
        <v>30</v>
      </c>
    </row>
    <row r="40" spans="1:6" ht="15.75" customHeight="1">
      <c r="A40" s="7"/>
      <c r="B40" s="8" t="s">
        <v>140</v>
      </c>
      <c r="C40" s="7"/>
      <c r="D40" s="7">
        <v>6</v>
      </c>
      <c r="E40" s="9">
        <v>60</v>
      </c>
      <c r="F40" s="9">
        <f t="shared" si="1"/>
        <v>360</v>
      </c>
    </row>
    <row r="41" spans="1:6" ht="15.75" customHeight="1">
      <c r="A41" s="7"/>
      <c r="B41" s="8" t="s">
        <v>141</v>
      </c>
      <c r="C41" s="7"/>
      <c r="D41" s="7">
        <v>6</v>
      </c>
      <c r="E41" s="9">
        <v>60</v>
      </c>
      <c r="F41" s="9">
        <f t="shared" si="1"/>
        <v>360</v>
      </c>
    </row>
    <row r="42" spans="1:6" ht="15.75" customHeight="1">
      <c r="A42" s="7"/>
      <c r="B42" s="8" t="s">
        <v>142</v>
      </c>
      <c r="C42" s="7"/>
      <c r="D42" s="7">
        <v>6</v>
      </c>
      <c r="E42" s="9">
        <v>500</v>
      </c>
      <c r="F42" s="9">
        <f t="shared" si="1"/>
        <v>3000</v>
      </c>
    </row>
    <row r="43" spans="1:6" ht="15.75" customHeight="1">
      <c r="A43" s="7"/>
      <c r="B43" s="8" t="s">
        <v>143</v>
      </c>
      <c r="C43" s="7"/>
      <c r="D43" s="7">
        <v>1</v>
      </c>
      <c r="E43" s="9">
        <v>500</v>
      </c>
      <c r="F43" s="9">
        <f t="shared" si="1"/>
        <v>500</v>
      </c>
    </row>
    <row r="44" spans="1:6" ht="15.75" customHeight="1">
      <c r="A44" s="7"/>
      <c r="B44" s="8" t="s">
        <v>144</v>
      </c>
      <c r="C44" s="7"/>
      <c r="D44" s="7">
        <v>6</v>
      </c>
      <c r="E44" s="9">
        <v>500</v>
      </c>
      <c r="F44" s="9">
        <f t="shared" si="1"/>
        <v>3000</v>
      </c>
    </row>
    <row r="45" spans="1:6" ht="15.75" customHeight="1">
      <c r="A45" s="7"/>
      <c r="B45" s="8" t="s">
        <v>145</v>
      </c>
      <c r="C45" s="7"/>
      <c r="D45" s="7">
        <v>1</v>
      </c>
      <c r="E45" s="9">
        <v>1000</v>
      </c>
      <c r="F45" s="9">
        <f t="shared" si="1"/>
        <v>1000</v>
      </c>
    </row>
    <row r="46" spans="1:6" ht="15.75" customHeight="1">
      <c r="A46" s="7"/>
      <c r="B46" s="8" t="s">
        <v>146</v>
      </c>
      <c r="C46" s="7"/>
      <c r="D46" s="7">
        <v>1</v>
      </c>
      <c r="E46" s="9">
        <v>1000</v>
      </c>
      <c r="F46" s="9">
        <v>1000</v>
      </c>
    </row>
    <row r="47" spans="1:6" ht="15.75" customHeight="1">
      <c r="A47" s="7">
        <v>8</v>
      </c>
      <c r="B47" s="8" t="s">
        <v>147</v>
      </c>
      <c r="C47" s="7" t="s">
        <v>10</v>
      </c>
      <c r="D47" s="7">
        <v>10000</v>
      </c>
      <c r="E47" s="9">
        <v>1</v>
      </c>
      <c r="F47" s="9">
        <f t="shared" ref="F47:F49" si="3">E47*D47</f>
        <v>10000</v>
      </c>
    </row>
    <row r="48" spans="1:6" ht="15.75" customHeight="1">
      <c r="A48" s="7">
        <v>9</v>
      </c>
      <c r="B48" s="8" t="s">
        <v>148</v>
      </c>
      <c r="C48" s="7" t="s">
        <v>104</v>
      </c>
      <c r="D48" s="7">
        <v>1</v>
      </c>
      <c r="E48" s="9">
        <v>500</v>
      </c>
      <c r="F48" s="9">
        <f t="shared" si="3"/>
        <v>500</v>
      </c>
    </row>
    <row r="49" spans="1:6" ht="15.75" customHeight="1">
      <c r="A49" s="7"/>
      <c r="B49" s="8" t="s">
        <v>149</v>
      </c>
      <c r="C49" s="7"/>
      <c r="D49" s="7">
        <v>600</v>
      </c>
      <c r="E49" s="9">
        <v>10</v>
      </c>
      <c r="F49" s="9">
        <f t="shared" si="3"/>
        <v>6000</v>
      </c>
    </row>
    <row r="50" spans="1:6" ht="15.75" customHeight="1">
      <c r="A50" s="7"/>
      <c r="B50" s="8" t="s">
        <v>150</v>
      </c>
      <c r="C50" s="7"/>
      <c r="D50" s="7">
        <v>6</v>
      </c>
      <c r="E50" s="9">
        <v>2000</v>
      </c>
      <c r="F50" s="23"/>
    </row>
    <row r="51" spans="1:6" ht="15.75" customHeight="1">
      <c r="A51" s="7">
        <v>11</v>
      </c>
      <c r="B51" s="8" t="s">
        <v>151</v>
      </c>
      <c r="C51" s="7" t="s">
        <v>104</v>
      </c>
      <c r="D51" s="7">
        <v>1</v>
      </c>
      <c r="E51" s="9">
        <v>2000</v>
      </c>
      <c r="F51" s="9">
        <f>E51*D51</f>
        <v>2000</v>
      </c>
    </row>
    <row r="52" spans="1:6" ht="15.75" customHeight="1">
      <c r="A52" s="142" t="s">
        <v>152</v>
      </c>
      <c r="B52" s="151"/>
      <c r="C52" s="151"/>
      <c r="D52" s="151"/>
      <c r="E52" s="152"/>
      <c r="F52" s="12">
        <f>SUM(F7:F51)</f>
        <v>161530</v>
      </c>
    </row>
    <row r="53" spans="1:6" ht="15.75" customHeight="1">
      <c r="A53" s="13"/>
      <c r="B53" s="14"/>
      <c r="C53" s="13"/>
      <c r="D53" s="13"/>
      <c r="E53" s="15"/>
      <c r="F53" s="15"/>
    </row>
    <row r="54" spans="1:6" ht="15.75" customHeight="1">
      <c r="A54" s="1"/>
      <c r="B54" s="1"/>
      <c r="C54" s="1"/>
      <c r="D54" s="1"/>
      <c r="E54" s="1"/>
      <c r="F54" s="1"/>
    </row>
    <row r="55" spans="1:6" ht="15.75" customHeight="1">
      <c r="A55" s="143" t="s">
        <v>153</v>
      </c>
      <c r="B55" s="151"/>
      <c r="C55" s="151"/>
      <c r="D55" s="151"/>
      <c r="E55" s="151"/>
      <c r="F55" s="152"/>
    </row>
    <row r="56" spans="1:6" ht="15.75" customHeight="1">
      <c r="A56" s="5" t="s">
        <v>1</v>
      </c>
      <c r="B56" s="5" t="s">
        <v>2</v>
      </c>
      <c r="C56" s="5" t="s">
        <v>3</v>
      </c>
      <c r="D56" s="5" t="s">
        <v>4</v>
      </c>
      <c r="E56" s="6" t="s">
        <v>5</v>
      </c>
      <c r="F56" s="6" t="s">
        <v>6</v>
      </c>
    </row>
    <row r="57" spans="1:6" ht="15.75" customHeight="1">
      <c r="A57" s="5"/>
      <c r="B57" s="8" t="s">
        <v>154</v>
      </c>
      <c r="C57" s="7"/>
      <c r="D57" s="7">
        <v>1</v>
      </c>
      <c r="E57" s="9">
        <v>18000</v>
      </c>
      <c r="F57" s="9">
        <f t="shared" ref="F57:F77" si="4">E57*D57</f>
        <v>18000</v>
      </c>
    </row>
    <row r="58" spans="1:6" ht="15.75" customHeight="1">
      <c r="A58" s="7"/>
      <c r="B58" s="8" t="s">
        <v>155</v>
      </c>
      <c r="C58" s="7"/>
      <c r="D58" s="7">
        <v>240</v>
      </c>
      <c r="E58" s="9">
        <v>55</v>
      </c>
      <c r="F58" s="9">
        <f t="shared" si="4"/>
        <v>13200</v>
      </c>
    </row>
    <row r="59" spans="1:6" ht="15.75" customHeight="1">
      <c r="A59" s="7"/>
      <c r="B59" s="8" t="s">
        <v>156</v>
      </c>
      <c r="C59" s="7"/>
      <c r="D59" s="7">
        <f>80*5</f>
        <v>400</v>
      </c>
      <c r="E59" s="9">
        <v>55</v>
      </c>
      <c r="F59" s="9">
        <f t="shared" si="4"/>
        <v>22000</v>
      </c>
    </row>
    <row r="60" spans="1:6" ht="15.75" customHeight="1">
      <c r="A60" s="7"/>
      <c r="B60" s="8" t="s">
        <v>157</v>
      </c>
      <c r="C60" s="7"/>
      <c r="D60" s="7">
        <f>150*17</f>
        <v>2550</v>
      </c>
      <c r="E60" s="9">
        <v>16</v>
      </c>
      <c r="F60" s="9">
        <f t="shared" si="4"/>
        <v>40800</v>
      </c>
    </row>
    <row r="61" spans="1:6" ht="15.75" customHeight="1">
      <c r="A61" s="7"/>
      <c r="B61" s="8" t="s">
        <v>158</v>
      </c>
      <c r="C61" s="7" t="s">
        <v>159</v>
      </c>
      <c r="D61" s="7">
        <v>10</v>
      </c>
      <c r="E61" s="9">
        <v>50</v>
      </c>
      <c r="F61" s="9">
        <f t="shared" si="4"/>
        <v>500</v>
      </c>
    </row>
    <row r="62" spans="1:6" ht="15.75" customHeight="1">
      <c r="A62" s="7"/>
      <c r="B62" s="8" t="s">
        <v>160</v>
      </c>
      <c r="C62" s="7" t="s">
        <v>159</v>
      </c>
      <c r="D62" s="7">
        <v>10</v>
      </c>
      <c r="E62" s="9">
        <v>50</v>
      </c>
      <c r="F62" s="9">
        <f t="shared" si="4"/>
        <v>500</v>
      </c>
    </row>
    <row r="63" spans="1:6" ht="15.75" customHeight="1">
      <c r="A63" s="7"/>
      <c r="B63" s="8" t="s">
        <v>161</v>
      </c>
      <c r="C63" s="7" t="s">
        <v>159</v>
      </c>
      <c r="D63" s="7">
        <v>3</v>
      </c>
      <c r="E63" s="9">
        <v>50</v>
      </c>
      <c r="F63" s="9">
        <f t="shared" si="4"/>
        <v>150</v>
      </c>
    </row>
    <row r="64" spans="1:6" ht="75.75" customHeight="1">
      <c r="A64" s="7"/>
      <c r="B64" s="8" t="s">
        <v>162</v>
      </c>
      <c r="C64" s="7" t="s">
        <v>159</v>
      </c>
      <c r="D64" s="7">
        <v>1</v>
      </c>
      <c r="E64" s="9">
        <v>450</v>
      </c>
      <c r="F64" s="9">
        <f t="shared" si="4"/>
        <v>450</v>
      </c>
    </row>
    <row r="65" spans="1:6" ht="15.75" customHeight="1">
      <c r="A65" s="7"/>
      <c r="B65" s="8" t="s">
        <v>163</v>
      </c>
      <c r="C65" s="7" t="s">
        <v>159</v>
      </c>
      <c r="D65" s="7">
        <v>1</v>
      </c>
      <c r="E65" s="9">
        <v>450</v>
      </c>
      <c r="F65" s="9">
        <f t="shared" si="4"/>
        <v>450</v>
      </c>
    </row>
    <row r="66" spans="1:6" ht="15.75" customHeight="1">
      <c r="A66" s="7"/>
      <c r="B66" s="8" t="s">
        <v>164</v>
      </c>
      <c r="C66" s="7" t="s">
        <v>159</v>
      </c>
      <c r="D66" s="7">
        <v>1</v>
      </c>
      <c r="E66" s="9">
        <v>450</v>
      </c>
      <c r="F66" s="9">
        <f t="shared" si="4"/>
        <v>450</v>
      </c>
    </row>
    <row r="67" spans="1:6" ht="15.75" customHeight="1">
      <c r="A67" s="7"/>
      <c r="B67" s="8" t="s">
        <v>165</v>
      </c>
      <c r="C67" s="7" t="s">
        <v>159</v>
      </c>
      <c r="D67" s="7">
        <v>1</v>
      </c>
      <c r="E67" s="9">
        <v>10</v>
      </c>
      <c r="F67" s="9">
        <f t="shared" si="4"/>
        <v>10</v>
      </c>
    </row>
    <row r="68" spans="1:6" ht="15.75" customHeight="1">
      <c r="A68" s="7"/>
      <c r="B68" s="8" t="s">
        <v>166</v>
      </c>
      <c r="C68" s="7" t="s">
        <v>159</v>
      </c>
      <c r="D68" s="7">
        <v>1</v>
      </c>
      <c r="E68" s="9">
        <v>450</v>
      </c>
      <c r="F68" s="9">
        <f t="shared" si="4"/>
        <v>450</v>
      </c>
    </row>
    <row r="69" spans="1:6" ht="75" customHeight="1">
      <c r="A69" s="7"/>
      <c r="B69" s="8" t="s">
        <v>167</v>
      </c>
      <c r="C69" s="7" t="s">
        <v>159</v>
      </c>
      <c r="D69" s="7">
        <v>1</v>
      </c>
      <c r="E69" s="9">
        <v>450</v>
      </c>
      <c r="F69" s="9">
        <f t="shared" si="4"/>
        <v>450</v>
      </c>
    </row>
    <row r="70" spans="1:6" ht="15.75" customHeight="1">
      <c r="A70" s="7"/>
      <c r="B70" s="8" t="s">
        <v>168</v>
      </c>
      <c r="C70" s="7" t="s">
        <v>159</v>
      </c>
      <c r="D70" s="7">
        <v>1</v>
      </c>
      <c r="E70" s="9">
        <v>450</v>
      </c>
      <c r="F70" s="9">
        <f t="shared" si="4"/>
        <v>450</v>
      </c>
    </row>
    <row r="71" spans="1:6" ht="15.75" customHeight="1">
      <c r="A71" s="7"/>
      <c r="B71" s="8" t="s">
        <v>169</v>
      </c>
      <c r="C71" s="7" t="s">
        <v>159</v>
      </c>
      <c r="D71" s="7">
        <v>1</v>
      </c>
      <c r="E71" s="9">
        <v>450</v>
      </c>
      <c r="F71" s="9">
        <f t="shared" si="4"/>
        <v>450</v>
      </c>
    </row>
    <row r="72" spans="1:6" ht="15.75" customHeight="1">
      <c r="A72" s="7"/>
      <c r="B72" s="8" t="s">
        <v>170</v>
      </c>
      <c r="C72" s="7" t="s">
        <v>159</v>
      </c>
      <c r="D72" s="7">
        <v>1</v>
      </c>
      <c r="E72" s="9">
        <v>450</v>
      </c>
      <c r="F72" s="9">
        <f t="shared" si="4"/>
        <v>450</v>
      </c>
    </row>
    <row r="73" spans="1:6" ht="15.75" customHeight="1">
      <c r="A73" s="7"/>
      <c r="B73" s="8" t="s">
        <v>171</v>
      </c>
      <c r="C73" s="7" t="s">
        <v>159</v>
      </c>
      <c r="D73" s="7">
        <v>1</v>
      </c>
      <c r="E73" s="9">
        <v>100</v>
      </c>
      <c r="F73" s="9">
        <f t="shared" si="4"/>
        <v>100</v>
      </c>
    </row>
    <row r="74" spans="1:6" ht="15.75" customHeight="1">
      <c r="A74" s="7"/>
      <c r="B74" s="8" t="s">
        <v>172</v>
      </c>
      <c r="C74" s="7" t="s">
        <v>159</v>
      </c>
      <c r="D74" s="7">
        <v>1</v>
      </c>
      <c r="E74" s="9">
        <v>450</v>
      </c>
      <c r="F74" s="9">
        <f t="shared" si="4"/>
        <v>450</v>
      </c>
    </row>
    <row r="75" spans="1:6" ht="15.75" customHeight="1">
      <c r="A75" s="7"/>
      <c r="B75" s="8" t="s">
        <v>173</v>
      </c>
      <c r="C75" s="7" t="s">
        <v>174</v>
      </c>
      <c r="D75" s="7">
        <v>180</v>
      </c>
      <c r="E75" s="9">
        <v>30</v>
      </c>
      <c r="F75" s="9">
        <f t="shared" si="4"/>
        <v>5400</v>
      </c>
    </row>
    <row r="76" spans="1:6" ht="40.5" customHeight="1">
      <c r="A76" s="7"/>
      <c r="B76" s="8" t="s">
        <v>175</v>
      </c>
      <c r="C76" s="7" t="s">
        <v>10</v>
      </c>
      <c r="D76" s="24">
        <v>50</v>
      </c>
      <c r="E76" s="25">
        <v>30</v>
      </c>
      <c r="F76" s="9">
        <f t="shared" si="4"/>
        <v>1500</v>
      </c>
    </row>
    <row r="77" spans="1:6" ht="15.75" customHeight="1">
      <c r="A77" s="7"/>
      <c r="B77" s="8" t="s">
        <v>176</v>
      </c>
      <c r="C77" s="7" t="s">
        <v>10</v>
      </c>
      <c r="D77" s="24">
        <v>180</v>
      </c>
      <c r="E77" s="25">
        <v>18</v>
      </c>
      <c r="F77" s="9">
        <f t="shared" si="4"/>
        <v>3240</v>
      </c>
    </row>
    <row r="78" spans="1:6" ht="15.75" customHeight="1">
      <c r="A78" s="142" t="s">
        <v>152</v>
      </c>
      <c r="B78" s="151"/>
      <c r="C78" s="151"/>
      <c r="D78" s="151"/>
      <c r="E78" s="152"/>
      <c r="F78" s="12">
        <f>SUM(F57:F77)</f>
        <v>109450</v>
      </c>
    </row>
    <row r="81" spans="1:6" ht="15.75" customHeight="1">
      <c r="A81" s="143" t="s">
        <v>177</v>
      </c>
      <c r="B81" s="151"/>
      <c r="C81" s="151"/>
      <c r="D81" s="151"/>
      <c r="E81" s="151"/>
      <c r="F81" s="152"/>
    </row>
    <row r="82" spans="1:6" ht="15.75" customHeight="1">
      <c r="A82" s="5" t="s">
        <v>1</v>
      </c>
      <c r="B82" s="5" t="s">
        <v>2</v>
      </c>
      <c r="C82" s="5" t="s">
        <v>3</v>
      </c>
      <c r="D82" s="5" t="s">
        <v>4</v>
      </c>
      <c r="E82" s="6" t="s">
        <v>5</v>
      </c>
      <c r="F82" s="6" t="s">
        <v>6</v>
      </c>
    </row>
    <row r="83" spans="1:6" ht="15.75" customHeight="1">
      <c r="A83" s="7">
        <v>1</v>
      </c>
      <c r="B83" s="8" t="s">
        <v>178</v>
      </c>
      <c r="C83" s="7" t="s">
        <v>179</v>
      </c>
      <c r="D83" s="7">
        <v>1</v>
      </c>
      <c r="E83" s="9">
        <v>150000</v>
      </c>
      <c r="F83" s="9">
        <f>E83</f>
        <v>150000</v>
      </c>
    </row>
    <row r="84" spans="1:6" ht="15.75" customHeight="1">
      <c r="A84" s="142" t="s">
        <v>152</v>
      </c>
      <c r="B84" s="151"/>
      <c r="C84" s="151"/>
      <c r="D84" s="151"/>
      <c r="E84" s="152"/>
      <c r="F84" s="12">
        <f>SUM(F83)</f>
        <v>150000</v>
      </c>
    </row>
  </sheetData>
  <mergeCells count="8">
    <mergeCell ref="A78:E78"/>
    <mergeCell ref="A81:F81"/>
    <mergeCell ref="A84:E84"/>
    <mergeCell ref="A1:F1"/>
    <mergeCell ref="A3:F3"/>
    <mergeCell ref="A5:F5"/>
    <mergeCell ref="A52:E52"/>
    <mergeCell ref="A55:F55"/>
  </mergeCells>
  <pageMargins left="0.43307086614173229" right="0.43307086614173229" top="0.55118110236220474" bottom="0.55118110236220474" header="0" footer="0"/>
  <pageSetup paperSize="9"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7"/>
  <sheetViews>
    <sheetView workbookViewId="0"/>
  </sheetViews>
  <sheetFormatPr defaultColWidth="12.75" defaultRowHeight="15" customHeight="1"/>
  <cols>
    <col min="1" max="1" width="76.75" customWidth="1"/>
    <col min="2" max="2" width="3.75" customWidth="1"/>
    <col min="3" max="3" width="1.5" customWidth="1"/>
    <col min="4" max="26" width="7.75" customWidth="1"/>
  </cols>
  <sheetData>
    <row r="1" spans="1:3" ht="30" customHeight="1">
      <c r="A1" s="146" t="s">
        <v>180</v>
      </c>
      <c r="B1" s="193"/>
      <c r="C1" s="193"/>
    </row>
    <row r="3" spans="1:3">
      <c r="A3" s="147" t="s">
        <v>181</v>
      </c>
      <c r="B3" s="151"/>
      <c r="C3" s="152"/>
    </row>
    <row r="4" spans="1:3">
      <c r="A4" s="26" t="s">
        <v>182</v>
      </c>
      <c r="B4" s="27"/>
      <c r="C4" s="28"/>
    </row>
    <row r="5" spans="1:3">
      <c r="A5" s="26" t="s">
        <v>183</v>
      </c>
      <c r="B5" s="29"/>
      <c r="C5" s="28"/>
    </row>
    <row r="6" spans="1:3">
      <c r="A6" s="26" t="s">
        <v>184</v>
      </c>
      <c r="B6" s="29"/>
      <c r="C6" s="28"/>
    </row>
    <row r="7" spans="1:3">
      <c r="A7" s="26" t="s">
        <v>185</v>
      </c>
      <c r="B7" s="29"/>
      <c r="C7" s="28"/>
    </row>
    <row r="8" spans="1:3">
      <c r="A8" s="26" t="s">
        <v>186</v>
      </c>
      <c r="B8" s="29"/>
      <c r="C8" s="28"/>
    </row>
    <row r="9" spans="1:3">
      <c r="A9" s="26" t="s">
        <v>187</v>
      </c>
      <c r="B9" s="29"/>
      <c r="C9" s="28"/>
    </row>
    <row r="10" spans="1:3">
      <c r="A10" s="26" t="s">
        <v>188</v>
      </c>
      <c r="B10" s="29"/>
      <c r="C10" s="28"/>
    </row>
    <row r="11" spans="1:3">
      <c r="A11" s="26" t="s">
        <v>189</v>
      </c>
      <c r="B11" s="29"/>
      <c r="C11" s="28"/>
    </row>
    <row r="12" spans="1:3">
      <c r="A12" s="26" t="s">
        <v>190</v>
      </c>
      <c r="B12" s="29"/>
      <c r="C12" s="28"/>
    </row>
    <row r="13" spans="1:3">
      <c r="A13" s="26" t="s">
        <v>191</v>
      </c>
      <c r="B13" s="29"/>
      <c r="C13" s="28"/>
    </row>
    <row r="14" spans="1:3">
      <c r="A14" s="26" t="s">
        <v>192</v>
      </c>
      <c r="B14" s="29"/>
      <c r="C14" s="28"/>
    </row>
    <row r="15" spans="1:3">
      <c r="A15" s="26" t="s">
        <v>193</v>
      </c>
      <c r="B15" s="29"/>
      <c r="C15" s="28"/>
    </row>
    <row r="16" spans="1:3">
      <c r="A16" s="26" t="s">
        <v>194</v>
      </c>
      <c r="B16" s="29"/>
      <c r="C16" s="28"/>
    </row>
    <row r="17" spans="1:3">
      <c r="A17" s="26" t="s">
        <v>195</v>
      </c>
      <c r="B17" s="29"/>
      <c r="C17" s="28"/>
    </row>
    <row r="18" spans="1:3">
      <c r="A18" s="26" t="s">
        <v>196</v>
      </c>
      <c r="B18" s="29"/>
      <c r="C18" s="28"/>
    </row>
    <row r="19" spans="1:3">
      <c r="A19" s="26" t="s">
        <v>197</v>
      </c>
      <c r="B19" s="29"/>
      <c r="C19" s="28"/>
    </row>
    <row r="20" spans="1:3">
      <c r="A20" s="26" t="s">
        <v>198</v>
      </c>
      <c r="B20" s="29"/>
      <c r="C20" s="28"/>
    </row>
    <row r="21" spans="1:3" ht="15.75" customHeight="1">
      <c r="A21" s="26" t="s">
        <v>199</v>
      </c>
      <c r="B21" s="29"/>
      <c r="C21" s="28"/>
    </row>
    <row r="22" spans="1:3" ht="15.75" customHeight="1">
      <c r="A22" s="27" t="s">
        <v>200</v>
      </c>
      <c r="B22" s="29"/>
      <c r="C22" s="27"/>
    </row>
    <row r="23" spans="1:3" ht="15.75" customHeight="1">
      <c r="A23" s="147" t="s">
        <v>201</v>
      </c>
      <c r="B23" s="151"/>
      <c r="C23" s="152"/>
    </row>
    <row r="24" spans="1:3" ht="15.75" customHeight="1">
      <c r="A24" s="30"/>
      <c r="B24" s="31"/>
      <c r="C24" s="28"/>
    </row>
    <row r="25" spans="1:3" ht="15.75" customHeight="1">
      <c r="A25" s="147" t="s">
        <v>202</v>
      </c>
      <c r="B25" s="151"/>
      <c r="C25" s="152"/>
    </row>
    <row r="26" spans="1:3" ht="15.75" customHeight="1">
      <c r="A26" s="30"/>
      <c r="B26" s="31"/>
      <c r="C26" s="28"/>
    </row>
    <row r="27" spans="1:3" ht="15.75" customHeight="1">
      <c r="A27" s="32" t="s">
        <v>203</v>
      </c>
      <c r="B27" s="33"/>
      <c r="C27" s="34"/>
    </row>
  </sheetData>
  <mergeCells count="4">
    <mergeCell ref="A1:C1"/>
    <mergeCell ref="A3:C3"/>
    <mergeCell ref="A23:C23"/>
    <mergeCell ref="A25:C25"/>
  </mergeCells>
  <pageMargins left="0.511811024" right="0.511811024" top="0.78740157499999996" bottom="0.78740157499999996"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7"/>
  <sheetViews>
    <sheetView workbookViewId="0"/>
  </sheetViews>
  <sheetFormatPr defaultColWidth="12.75" defaultRowHeight="15" customHeight="1"/>
  <cols>
    <col min="1" max="1" width="8.25" customWidth="1"/>
    <col min="2" max="2" width="89.75" customWidth="1"/>
    <col min="3" max="3" width="13.75" customWidth="1"/>
    <col min="4" max="4" width="8.25" customWidth="1"/>
    <col min="5" max="5" width="12.75" customWidth="1"/>
    <col min="6" max="6" width="15.75" customWidth="1"/>
    <col min="7" max="26" width="7.75" customWidth="1"/>
  </cols>
  <sheetData>
    <row r="1" spans="1:6" ht="14.25" customHeight="1">
      <c r="A1" s="148" t="s">
        <v>204</v>
      </c>
      <c r="B1" s="151"/>
      <c r="C1" s="151"/>
      <c r="D1" s="151"/>
      <c r="E1" s="151"/>
      <c r="F1" s="152"/>
    </row>
    <row r="2" spans="1:6" ht="14.25" customHeight="1">
      <c r="A2" s="36"/>
      <c r="B2" s="37"/>
      <c r="C2" s="35"/>
      <c r="D2" s="36"/>
      <c r="E2" s="38"/>
      <c r="F2" s="39"/>
    </row>
    <row r="3" spans="1:6" ht="14.25" customHeight="1">
      <c r="A3" s="40" t="s">
        <v>205</v>
      </c>
      <c r="B3" s="40" t="s">
        <v>81</v>
      </c>
      <c r="C3" s="40" t="s">
        <v>206</v>
      </c>
      <c r="D3" s="40" t="s">
        <v>207</v>
      </c>
      <c r="E3" s="41" t="s">
        <v>20</v>
      </c>
      <c r="F3" s="41" t="s">
        <v>208</v>
      </c>
    </row>
    <row r="4" spans="1:6" ht="14.25" customHeight="1">
      <c r="A4" s="42">
        <v>1</v>
      </c>
      <c r="B4" s="43" t="s">
        <v>209</v>
      </c>
      <c r="C4" s="42" t="s">
        <v>210</v>
      </c>
      <c r="D4" s="42">
        <f>600*7</f>
        <v>4200</v>
      </c>
      <c r="E4" s="44"/>
      <c r="F4" s="45"/>
    </row>
    <row r="5" spans="1:6" ht="14.25" customHeight="1">
      <c r="A5" s="42">
        <v>2</v>
      </c>
      <c r="B5" s="43" t="s">
        <v>211</v>
      </c>
      <c r="C5" s="42" t="s">
        <v>210</v>
      </c>
      <c r="D5" s="42">
        <f>650*7</f>
        <v>4550</v>
      </c>
      <c r="E5" s="44"/>
      <c r="F5" s="45"/>
    </row>
    <row r="6" spans="1:6" ht="14.25" customHeight="1">
      <c r="A6" s="42">
        <v>3</v>
      </c>
      <c r="B6" s="43" t="s">
        <v>212</v>
      </c>
      <c r="C6" s="42" t="s">
        <v>210</v>
      </c>
      <c r="D6" s="42">
        <f>800*7</f>
        <v>5600</v>
      </c>
      <c r="E6" s="44"/>
      <c r="F6" s="45"/>
    </row>
    <row r="7" spans="1:6" ht="14.25" customHeight="1">
      <c r="A7" s="42">
        <v>4</v>
      </c>
      <c r="B7" s="43" t="s">
        <v>213</v>
      </c>
      <c r="C7" s="42" t="s">
        <v>174</v>
      </c>
      <c r="D7" s="42">
        <v>15000</v>
      </c>
      <c r="E7" s="44"/>
      <c r="F7" s="45"/>
    </row>
    <row r="8" spans="1:6" ht="14.25" customHeight="1">
      <c r="A8" s="42">
        <v>5</v>
      </c>
      <c r="B8" s="43" t="s">
        <v>214</v>
      </c>
      <c r="C8" s="42" t="s">
        <v>174</v>
      </c>
      <c r="D8" s="42">
        <v>300</v>
      </c>
      <c r="E8" s="44"/>
      <c r="F8" s="45"/>
    </row>
    <row r="9" spans="1:6" ht="14.25" customHeight="1">
      <c r="A9" s="42">
        <v>6</v>
      </c>
      <c r="B9" s="43" t="s">
        <v>215</v>
      </c>
      <c r="C9" s="46" t="s">
        <v>216</v>
      </c>
      <c r="D9" s="47">
        <v>2500</v>
      </c>
      <c r="E9" s="44"/>
      <c r="F9" s="45"/>
    </row>
    <row r="10" spans="1:6" ht="14.25" customHeight="1">
      <c r="A10" s="42">
        <v>7</v>
      </c>
      <c r="B10" s="43" t="s">
        <v>217</v>
      </c>
      <c r="C10" s="46" t="s">
        <v>216</v>
      </c>
      <c r="D10" s="47">
        <v>500</v>
      </c>
      <c r="E10" s="44"/>
      <c r="F10" s="45"/>
    </row>
    <row r="11" spans="1:6" ht="14.25" customHeight="1">
      <c r="A11" s="42">
        <v>8</v>
      </c>
      <c r="B11" s="43" t="s">
        <v>218</v>
      </c>
      <c r="C11" s="46" t="s">
        <v>216</v>
      </c>
      <c r="D11" s="47">
        <v>1000</v>
      </c>
      <c r="E11" s="44"/>
      <c r="F11" s="45"/>
    </row>
    <row r="12" spans="1:6" ht="14.25" customHeight="1">
      <c r="A12" s="42">
        <v>9</v>
      </c>
      <c r="B12" s="43" t="s">
        <v>219</v>
      </c>
      <c r="C12" s="46" t="s">
        <v>216</v>
      </c>
      <c r="D12" s="47">
        <v>350</v>
      </c>
      <c r="E12" s="44"/>
      <c r="F12" s="45"/>
    </row>
    <row r="13" spans="1:6" ht="14.25" customHeight="1">
      <c r="A13" s="42">
        <v>10</v>
      </c>
      <c r="B13" s="43" t="s">
        <v>7</v>
      </c>
      <c r="C13" s="42" t="s">
        <v>8</v>
      </c>
      <c r="D13" s="42">
        <v>600</v>
      </c>
      <c r="E13" s="44"/>
      <c r="F13" s="45"/>
    </row>
    <row r="14" spans="1:6" ht="14.25" customHeight="1">
      <c r="A14" s="42">
        <v>11</v>
      </c>
      <c r="B14" s="43" t="s">
        <v>220</v>
      </c>
      <c r="C14" s="42" t="s">
        <v>221</v>
      </c>
      <c r="D14" s="42">
        <v>400</v>
      </c>
      <c r="E14" s="44"/>
      <c r="F14" s="45"/>
    </row>
    <row r="15" spans="1:6" ht="14.25" customHeight="1">
      <c r="A15" s="42">
        <v>12</v>
      </c>
      <c r="B15" s="43" t="s">
        <v>222</v>
      </c>
      <c r="C15" s="42" t="s">
        <v>223</v>
      </c>
      <c r="D15" s="42">
        <v>200</v>
      </c>
      <c r="E15" s="44"/>
      <c r="F15" s="45"/>
    </row>
    <row r="16" spans="1:6" ht="14.25" customHeight="1">
      <c r="A16" s="42">
        <v>13</v>
      </c>
      <c r="B16" s="43" t="s">
        <v>224</v>
      </c>
      <c r="C16" s="42" t="s">
        <v>221</v>
      </c>
      <c r="D16" s="42">
        <v>6</v>
      </c>
      <c r="E16" s="44"/>
      <c r="F16" s="45"/>
    </row>
    <row r="17" spans="1:6" ht="14.25" customHeight="1">
      <c r="A17" s="42">
        <v>14</v>
      </c>
      <c r="B17" s="43" t="s">
        <v>225</v>
      </c>
      <c r="C17" s="42" t="s">
        <v>221</v>
      </c>
      <c r="D17" s="42">
        <v>6</v>
      </c>
      <c r="E17" s="44"/>
      <c r="F17" s="45"/>
    </row>
    <row r="18" spans="1:6" ht="14.25" customHeight="1">
      <c r="A18" s="42">
        <v>15</v>
      </c>
      <c r="B18" s="43" t="s">
        <v>226</v>
      </c>
      <c r="C18" s="42" t="s">
        <v>221</v>
      </c>
      <c r="D18" s="42">
        <v>6</v>
      </c>
      <c r="E18" s="44"/>
      <c r="F18" s="45"/>
    </row>
    <row r="19" spans="1:6" ht="14.25" customHeight="1">
      <c r="A19" s="42">
        <v>16</v>
      </c>
      <c r="B19" s="43" t="s">
        <v>227</v>
      </c>
      <c r="C19" s="42" t="s">
        <v>221</v>
      </c>
      <c r="D19" s="48">
        <v>10</v>
      </c>
      <c r="E19" s="44"/>
      <c r="F19" s="45"/>
    </row>
    <row r="20" spans="1:6" ht="14.25" customHeight="1">
      <c r="A20" s="42">
        <v>17</v>
      </c>
      <c r="B20" s="43" t="s">
        <v>228</v>
      </c>
      <c r="C20" s="42" t="s">
        <v>221</v>
      </c>
      <c r="D20" s="48">
        <v>20</v>
      </c>
      <c r="E20" s="44"/>
      <c r="F20" s="45"/>
    </row>
    <row r="21" spans="1:6" ht="14.25" customHeight="1">
      <c r="A21" s="42">
        <v>18</v>
      </c>
      <c r="B21" s="43" t="s">
        <v>229</v>
      </c>
      <c r="C21" s="46" t="s">
        <v>221</v>
      </c>
      <c r="D21" s="47">
        <v>10</v>
      </c>
      <c r="E21" s="44"/>
      <c r="F21" s="45"/>
    </row>
    <row r="22" spans="1:6" ht="14.25" customHeight="1">
      <c r="A22" s="42">
        <v>19</v>
      </c>
      <c r="B22" s="43" t="s">
        <v>230</v>
      </c>
      <c r="C22" s="46" t="s">
        <v>174</v>
      </c>
      <c r="D22" s="47">
        <v>3000</v>
      </c>
      <c r="E22" s="44"/>
      <c r="F22" s="45"/>
    </row>
    <row r="23" spans="1:6" ht="14.25" customHeight="1">
      <c r="A23" s="42">
        <v>20</v>
      </c>
      <c r="B23" s="43" t="s">
        <v>231</v>
      </c>
      <c r="C23" s="46" t="s">
        <v>174</v>
      </c>
      <c r="D23" s="47">
        <v>800</v>
      </c>
      <c r="E23" s="44"/>
      <c r="F23" s="45"/>
    </row>
    <row r="24" spans="1:6" ht="14.25" customHeight="1">
      <c r="A24" s="42">
        <v>21</v>
      </c>
      <c r="B24" s="43" t="s">
        <v>232</v>
      </c>
      <c r="C24" s="46" t="s">
        <v>221</v>
      </c>
      <c r="D24" s="47">
        <v>5</v>
      </c>
      <c r="E24" s="44"/>
      <c r="F24" s="45"/>
    </row>
    <row r="25" spans="1:6" ht="14.25" customHeight="1">
      <c r="A25" s="42">
        <v>22</v>
      </c>
      <c r="B25" s="43" t="s">
        <v>233</v>
      </c>
      <c r="C25" s="46" t="s">
        <v>221</v>
      </c>
      <c r="D25" s="47">
        <v>5</v>
      </c>
      <c r="E25" s="44"/>
      <c r="F25" s="45"/>
    </row>
    <row r="26" spans="1:6" ht="14.25" customHeight="1">
      <c r="A26" s="42">
        <v>23</v>
      </c>
      <c r="B26" s="43" t="s">
        <v>234</v>
      </c>
      <c r="C26" s="46" t="s">
        <v>221</v>
      </c>
      <c r="D26" s="47">
        <v>5</v>
      </c>
      <c r="E26" s="44"/>
      <c r="F26" s="45"/>
    </row>
    <row r="27" spans="1:6" ht="14.25" customHeight="1">
      <c r="A27" s="42">
        <v>24</v>
      </c>
      <c r="B27" s="43" t="s">
        <v>235</v>
      </c>
      <c r="C27" s="46" t="s">
        <v>221</v>
      </c>
      <c r="D27" s="47">
        <v>5</v>
      </c>
      <c r="E27" s="44"/>
      <c r="F27" s="45"/>
    </row>
    <row r="28" spans="1:6" ht="14.25" customHeight="1">
      <c r="A28" s="42">
        <v>25</v>
      </c>
      <c r="B28" s="43" t="s">
        <v>236</v>
      </c>
      <c r="C28" s="46" t="s">
        <v>221</v>
      </c>
      <c r="D28" s="47">
        <v>5</v>
      </c>
      <c r="E28" s="44"/>
      <c r="F28" s="45"/>
    </row>
    <row r="29" spans="1:6" ht="14.25" customHeight="1">
      <c r="A29" s="42">
        <v>26</v>
      </c>
      <c r="B29" s="43" t="s">
        <v>237</v>
      </c>
      <c r="C29" s="46" t="s">
        <v>221</v>
      </c>
      <c r="D29" s="47">
        <v>4</v>
      </c>
      <c r="E29" s="44"/>
      <c r="F29" s="45"/>
    </row>
    <row r="30" spans="1:6" ht="14.25" customHeight="1">
      <c r="A30" s="42">
        <v>27</v>
      </c>
      <c r="B30" s="43" t="s">
        <v>238</v>
      </c>
      <c r="C30" s="46" t="s">
        <v>221</v>
      </c>
      <c r="D30" s="47">
        <v>5</v>
      </c>
      <c r="E30" s="44"/>
      <c r="F30" s="45"/>
    </row>
    <row r="31" spans="1:6" ht="14.25" customHeight="1">
      <c r="A31" s="42">
        <v>28</v>
      </c>
      <c r="B31" s="43" t="s">
        <v>239</v>
      </c>
      <c r="C31" s="42" t="s">
        <v>174</v>
      </c>
      <c r="D31" s="42">
        <v>3000</v>
      </c>
      <c r="E31" s="44"/>
      <c r="F31" s="45"/>
    </row>
    <row r="32" spans="1:6" ht="14.25" customHeight="1">
      <c r="A32" s="42">
        <v>29</v>
      </c>
      <c r="B32" s="43" t="s">
        <v>240</v>
      </c>
      <c r="C32" s="42" t="s">
        <v>174</v>
      </c>
      <c r="D32" s="42">
        <v>2500</v>
      </c>
      <c r="E32" s="44"/>
      <c r="F32" s="45"/>
    </row>
    <row r="33" spans="1:6" ht="14.25" customHeight="1">
      <c r="A33" s="42">
        <v>30</v>
      </c>
      <c r="B33" s="43" t="s">
        <v>241</v>
      </c>
      <c r="C33" s="42" t="s">
        <v>242</v>
      </c>
      <c r="D33" s="42">
        <v>150</v>
      </c>
      <c r="E33" s="44"/>
      <c r="F33" s="45"/>
    </row>
    <row r="34" spans="1:6" ht="14.25" customHeight="1">
      <c r="A34" s="42">
        <v>31</v>
      </c>
      <c r="B34" s="43" t="s">
        <v>243</v>
      </c>
      <c r="C34" s="42" t="s">
        <v>242</v>
      </c>
      <c r="D34" s="42">
        <v>100</v>
      </c>
      <c r="E34" s="44"/>
      <c r="F34" s="45"/>
    </row>
    <row r="35" spans="1:6" ht="14.25" customHeight="1">
      <c r="A35" s="42">
        <v>32</v>
      </c>
      <c r="B35" s="49" t="s">
        <v>244</v>
      </c>
      <c r="C35" s="46" t="s">
        <v>174</v>
      </c>
      <c r="D35" s="47">
        <v>3000</v>
      </c>
      <c r="E35" s="44"/>
      <c r="F35" s="45"/>
    </row>
    <row r="36" spans="1:6" ht="14.25" customHeight="1">
      <c r="A36" s="42">
        <v>33</v>
      </c>
      <c r="B36" s="49" t="s">
        <v>245</v>
      </c>
      <c r="C36" s="46" t="s">
        <v>174</v>
      </c>
      <c r="D36" s="47">
        <v>1200</v>
      </c>
      <c r="E36" s="50"/>
      <c r="F36" s="45"/>
    </row>
    <row r="37" spans="1:6" ht="14.25" customHeight="1">
      <c r="A37" s="42">
        <v>34</v>
      </c>
      <c r="B37" s="49" t="s">
        <v>246</v>
      </c>
      <c r="C37" s="46" t="s">
        <v>174</v>
      </c>
      <c r="D37" s="47">
        <v>1500</v>
      </c>
      <c r="E37" s="50"/>
      <c r="F37" s="45"/>
    </row>
    <row r="38" spans="1:6" ht="14.25" customHeight="1">
      <c r="A38" s="42"/>
      <c r="B38" s="51" t="s">
        <v>247</v>
      </c>
      <c r="C38" s="46" t="s">
        <v>248</v>
      </c>
      <c r="D38" s="47">
        <f>1800+1800+2100+6000</f>
        <v>11700</v>
      </c>
      <c r="E38" s="50"/>
      <c r="F38" s="45"/>
    </row>
    <row r="39" spans="1:6" ht="14.25" customHeight="1">
      <c r="A39" s="42"/>
      <c r="B39" s="51" t="s">
        <v>249</v>
      </c>
      <c r="C39" s="46" t="s">
        <v>221</v>
      </c>
      <c r="D39" s="47">
        <v>80</v>
      </c>
      <c r="E39" s="50"/>
      <c r="F39" s="45"/>
    </row>
    <row r="40" spans="1:6" ht="14.25" customHeight="1">
      <c r="A40" s="42">
        <v>35</v>
      </c>
      <c r="B40" s="52" t="s">
        <v>250</v>
      </c>
      <c r="C40" s="42" t="s">
        <v>223</v>
      </c>
      <c r="D40" s="42">
        <v>2000</v>
      </c>
      <c r="E40" s="44"/>
      <c r="F40" s="45"/>
    </row>
    <row r="41" spans="1:6" ht="14.25" customHeight="1">
      <c r="A41" s="42">
        <v>36</v>
      </c>
      <c r="B41" s="52" t="s">
        <v>251</v>
      </c>
      <c r="C41" s="42" t="s">
        <v>223</v>
      </c>
      <c r="D41" s="42">
        <v>2000</v>
      </c>
      <c r="E41" s="44"/>
      <c r="F41" s="45"/>
    </row>
    <row r="42" spans="1:6" ht="14.25" customHeight="1">
      <c r="A42" s="42">
        <v>37</v>
      </c>
      <c r="B42" s="52" t="s">
        <v>252</v>
      </c>
      <c r="C42" s="42" t="s">
        <v>223</v>
      </c>
      <c r="D42" s="42">
        <v>8000</v>
      </c>
      <c r="E42" s="44"/>
      <c r="F42" s="45"/>
    </row>
    <row r="43" spans="1:6" ht="14.25" customHeight="1">
      <c r="A43" s="42">
        <v>41</v>
      </c>
      <c r="B43" s="43" t="s">
        <v>253</v>
      </c>
      <c r="C43" s="46" t="s">
        <v>221</v>
      </c>
      <c r="D43" s="47">
        <v>10</v>
      </c>
      <c r="E43" s="44"/>
      <c r="F43" s="45"/>
    </row>
    <row r="44" spans="1:6" ht="14.25" customHeight="1">
      <c r="A44" s="42">
        <v>42</v>
      </c>
      <c r="B44" s="43" t="s">
        <v>254</v>
      </c>
      <c r="C44" s="46" t="s">
        <v>223</v>
      </c>
      <c r="D44" s="47">
        <v>15</v>
      </c>
      <c r="E44" s="44"/>
      <c r="F44" s="45"/>
    </row>
    <row r="45" spans="1:6" ht="14.25" customHeight="1">
      <c r="A45" s="53">
        <v>43</v>
      </c>
      <c r="B45" s="49" t="s">
        <v>255</v>
      </c>
      <c r="C45" s="53" t="s">
        <v>174</v>
      </c>
      <c r="D45" s="54">
        <v>2000</v>
      </c>
      <c r="E45" s="55"/>
      <c r="F45" s="55"/>
    </row>
    <row r="46" spans="1:6" ht="14.25" customHeight="1">
      <c r="A46" s="53"/>
      <c r="B46" s="49" t="s">
        <v>256</v>
      </c>
      <c r="C46" s="53" t="s">
        <v>257</v>
      </c>
      <c r="D46" s="54">
        <v>28</v>
      </c>
      <c r="E46" s="55"/>
      <c r="F46" s="45"/>
    </row>
    <row r="47" spans="1:6" ht="14.25" customHeight="1">
      <c r="A47" s="53"/>
      <c r="B47" s="49" t="s">
        <v>258</v>
      </c>
      <c r="C47" s="53" t="s">
        <v>257</v>
      </c>
      <c r="D47" s="54">
        <v>29</v>
      </c>
      <c r="E47" s="55"/>
      <c r="F47" s="45"/>
    </row>
  </sheetData>
  <mergeCells count="1">
    <mergeCell ref="A1:F1"/>
  </mergeCells>
  <pageMargins left="0.511811024" right="0.511811024" top="0.78740157499999996" bottom="0.78740157499999996" header="0" footer="0"/>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96"/>
  <sheetViews>
    <sheetView workbookViewId="0"/>
  </sheetViews>
  <sheetFormatPr defaultColWidth="12.75" defaultRowHeight="15" customHeight="1"/>
  <cols>
    <col min="1" max="1" width="25.75" customWidth="1"/>
    <col min="2" max="2" width="67.5" customWidth="1"/>
    <col min="3" max="3" width="10.5" customWidth="1"/>
    <col min="4" max="4" width="9.75" customWidth="1"/>
    <col min="5" max="6" width="11.75" customWidth="1"/>
    <col min="7" max="7" width="12.25" customWidth="1"/>
    <col min="8" max="26" width="7.75" customWidth="1"/>
  </cols>
  <sheetData>
    <row r="1" spans="1:7" ht="12.75" customHeight="1">
      <c r="A1" s="24" t="s">
        <v>1</v>
      </c>
      <c r="B1" s="24" t="s">
        <v>2</v>
      </c>
      <c r="C1" s="24" t="s">
        <v>259</v>
      </c>
      <c r="D1" s="24" t="s">
        <v>260</v>
      </c>
      <c r="E1" s="56" t="s">
        <v>261</v>
      </c>
      <c r="F1" s="56" t="s">
        <v>262</v>
      </c>
      <c r="G1" s="7" t="s">
        <v>263</v>
      </c>
    </row>
    <row r="2" spans="1:7" ht="12.75" customHeight="1">
      <c r="A2" s="7">
        <v>1</v>
      </c>
      <c r="B2" s="57" t="s">
        <v>264</v>
      </c>
      <c r="C2" s="7" t="s">
        <v>10</v>
      </c>
      <c r="D2" s="7">
        <v>12</v>
      </c>
      <c r="E2" s="25"/>
      <c r="F2" s="25">
        <f t="shared" ref="F2:F96" si="0">E2*D2</f>
        <v>0</v>
      </c>
      <c r="G2" s="7" t="s">
        <v>265</v>
      </c>
    </row>
    <row r="3" spans="1:7" ht="12.75" customHeight="1">
      <c r="A3" s="7">
        <v>2</v>
      </c>
      <c r="B3" s="57" t="s">
        <v>266</v>
      </c>
      <c r="C3" s="7" t="s">
        <v>10</v>
      </c>
      <c r="D3" s="7">
        <v>6</v>
      </c>
      <c r="E3" s="25"/>
      <c r="F3" s="25">
        <f t="shared" si="0"/>
        <v>0</v>
      </c>
      <c r="G3" s="7" t="s">
        <v>265</v>
      </c>
    </row>
    <row r="4" spans="1:7" ht="12.75" customHeight="1">
      <c r="A4" s="7">
        <v>3</v>
      </c>
      <c r="B4" s="57" t="s">
        <v>267</v>
      </c>
      <c r="C4" s="7" t="s">
        <v>10</v>
      </c>
      <c r="D4" s="7">
        <v>12</v>
      </c>
      <c r="E4" s="25"/>
      <c r="F4" s="25">
        <f t="shared" si="0"/>
        <v>0</v>
      </c>
      <c r="G4" s="7" t="s">
        <v>265</v>
      </c>
    </row>
    <row r="5" spans="1:7" ht="12.75" customHeight="1">
      <c r="A5" s="7">
        <v>4</v>
      </c>
      <c r="B5" s="57" t="s">
        <v>268</v>
      </c>
      <c r="C5" s="7" t="s">
        <v>10</v>
      </c>
      <c r="D5" s="7">
        <v>12</v>
      </c>
      <c r="E5" s="25"/>
      <c r="F5" s="25">
        <f t="shared" si="0"/>
        <v>0</v>
      </c>
      <c r="G5" s="7" t="s">
        <v>265</v>
      </c>
    </row>
    <row r="6" spans="1:7" ht="12.75" customHeight="1">
      <c r="A6" s="7">
        <v>5</v>
      </c>
      <c r="B6" s="57" t="s">
        <v>269</v>
      </c>
      <c r="C6" s="7" t="s">
        <v>10</v>
      </c>
      <c r="D6" s="7">
        <v>12</v>
      </c>
      <c r="E6" s="25"/>
      <c r="F6" s="25">
        <f t="shared" si="0"/>
        <v>0</v>
      </c>
      <c r="G6" s="7" t="s">
        <v>265</v>
      </c>
    </row>
    <row r="7" spans="1:7" ht="12.75" customHeight="1">
      <c r="A7" s="7">
        <v>6</v>
      </c>
      <c r="B7" s="8" t="s">
        <v>270</v>
      </c>
      <c r="C7" s="7" t="s">
        <v>271</v>
      </c>
      <c r="D7" s="7">
        <v>1</v>
      </c>
      <c r="E7" s="25"/>
      <c r="F7" s="25">
        <f t="shared" si="0"/>
        <v>0</v>
      </c>
      <c r="G7" s="7" t="s">
        <v>265</v>
      </c>
    </row>
    <row r="8" spans="1:7" ht="12.75" customHeight="1">
      <c r="A8" s="7">
        <v>7</v>
      </c>
      <c r="B8" s="8" t="s">
        <v>272</v>
      </c>
      <c r="C8" s="7" t="s">
        <v>10</v>
      </c>
      <c r="D8" s="7">
        <v>2</v>
      </c>
      <c r="E8" s="25"/>
      <c r="F8" s="25">
        <f t="shared" si="0"/>
        <v>0</v>
      </c>
      <c r="G8" s="7" t="s">
        <v>265</v>
      </c>
    </row>
    <row r="9" spans="1:7" ht="12.75" customHeight="1">
      <c r="A9" s="7">
        <v>8</v>
      </c>
      <c r="B9" s="8" t="s">
        <v>273</v>
      </c>
      <c r="C9" s="7" t="s">
        <v>10</v>
      </c>
      <c r="D9" s="7">
        <v>10</v>
      </c>
      <c r="E9" s="25"/>
      <c r="F9" s="25">
        <f t="shared" si="0"/>
        <v>0</v>
      </c>
      <c r="G9" s="7" t="s">
        <v>265</v>
      </c>
    </row>
    <row r="10" spans="1:7" ht="12.75" customHeight="1">
      <c r="A10" s="7">
        <v>9</v>
      </c>
      <c r="B10" s="57" t="s">
        <v>274</v>
      </c>
      <c r="C10" s="7" t="s">
        <v>10</v>
      </c>
      <c r="D10" s="7">
        <v>2</v>
      </c>
      <c r="E10" s="25"/>
      <c r="F10" s="25">
        <f t="shared" si="0"/>
        <v>0</v>
      </c>
      <c r="G10" s="7" t="s">
        <v>265</v>
      </c>
    </row>
    <row r="11" spans="1:7" ht="12.75" customHeight="1">
      <c r="A11" s="7">
        <v>10</v>
      </c>
      <c r="B11" s="57" t="s">
        <v>275</v>
      </c>
      <c r="C11" s="7" t="s">
        <v>10</v>
      </c>
      <c r="D11" s="7">
        <v>2</v>
      </c>
      <c r="E11" s="25"/>
      <c r="F11" s="25">
        <f t="shared" si="0"/>
        <v>0</v>
      </c>
      <c r="G11" s="7" t="s">
        <v>265</v>
      </c>
    </row>
    <row r="12" spans="1:7" ht="12.75" customHeight="1">
      <c r="A12" s="7">
        <v>11</v>
      </c>
      <c r="B12" s="57" t="s">
        <v>276</v>
      </c>
      <c r="C12" s="7" t="s">
        <v>10</v>
      </c>
      <c r="D12" s="7">
        <v>2</v>
      </c>
      <c r="E12" s="25"/>
      <c r="F12" s="25">
        <f t="shared" si="0"/>
        <v>0</v>
      </c>
      <c r="G12" s="7" t="s">
        <v>265</v>
      </c>
    </row>
    <row r="13" spans="1:7" ht="12.75" customHeight="1">
      <c r="A13" s="7">
        <v>12</v>
      </c>
      <c r="B13" s="58" t="s">
        <v>277</v>
      </c>
      <c r="C13" s="7" t="s">
        <v>10</v>
      </c>
      <c r="D13" s="7">
        <v>2</v>
      </c>
      <c r="E13" s="25"/>
      <c r="F13" s="25">
        <f t="shared" si="0"/>
        <v>0</v>
      </c>
      <c r="G13" s="7" t="s">
        <v>265</v>
      </c>
    </row>
    <row r="14" spans="1:7" ht="12.75" customHeight="1">
      <c r="A14" s="7">
        <v>13</v>
      </c>
      <c r="B14" s="58" t="s">
        <v>278</v>
      </c>
      <c r="C14" s="7" t="s">
        <v>10</v>
      </c>
      <c r="D14" s="7">
        <v>2</v>
      </c>
      <c r="E14" s="25"/>
      <c r="F14" s="25">
        <f t="shared" si="0"/>
        <v>0</v>
      </c>
      <c r="G14" s="7" t="s">
        <v>265</v>
      </c>
    </row>
    <row r="15" spans="1:7" ht="12.75" customHeight="1">
      <c r="A15" s="7">
        <v>14</v>
      </c>
      <c r="B15" s="8" t="s">
        <v>279</v>
      </c>
      <c r="C15" s="7" t="s">
        <v>10</v>
      </c>
      <c r="D15" s="7">
        <v>6</v>
      </c>
      <c r="E15" s="25"/>
      <c r="F15" s="25">
        <f t="shared" si="0"/>
        <v>0</v>
      </c>
      <c r="G15" s="7" t="s">
        <v>265</v>
      </c>
    </row>
    <row r="16" spans="1:7" ht="12.75" customHeight="1">
      <c r="A16" s="7">
        <v>15</v>
      </c>
      <c r="B16" s="57" t="s">
        <v>280</v>
      </c>
      <c r="C16" s="7" t="s">
        <v>10</v>
      </c>
      <c r="D16" s="7">
        <v>1</v>
      </c>
      <c r="E16" s="25"/>
      <c r="F16" s="25">
        <f t="shared" si="0"/>
        <v>0</v>
      </c>
      <c r="G16" s="7" t="s">
        <v>265</v>
      </c>
    </row>
    <row r="17" spans="1:7" ht="12.75" customHeight="1">
      <c r="A17" s="7">
        <v>16</v>
      </c>
      <c r="B17" s="57" t="s">
        <v>281</v>
      </c>
      <c r="C17" s="7" t="s">
        <v>10</v>
      </c>
      <c r="D17" s="7">
        <v>120</v>
      </c>
      <c r="E17" s="25"/>
      <c r="F17" s="25">
        <f t="shared" si="0"/>
        <v>0</v>
      </c>
      <c r="G17" s="7" t="s">
        <v>265</v>
      </c>
    </row>
    <row r="18" spans="1:7" ht="12.75" customHeight="1">
      <c r="A18" s="7">
        <v>17</v>
      </c>
      <c r="B18" s="8" t="s">
        <v>282</v>
      </c>
      <c r="C18" s="24" t="s">
        <v>10</v>
      </c>
      <c r="D18" s="24">
        <v>3</v>
      </c>
      <c r="E18" s="25"/>
      <c r="F18" s="25">
        <f t="shared" si="0"/>
        <v>0</v>
      </c>
      <c r="G18" s="7" t="s">
        <v>265</v>
      </c>
    </row>
    <row r="19" spans="1:7" ht="12.75" customHeight="1">
      <c r="A19" s="7">
        <v>18</v>
      </c>
      <c r="B19" s="8" t="s">
        <v>283</v>
      </c>
      <c r="C19" s="24" t="s">
        <v>10</v>
      </c>
      <c r="D19" s="24">
        <v>3</v>
      </c>
      <c r="E19" s="25"/>
      <c r="F19" s="25">
        <f t="shared" si="0"/>
        <v>0</v>
      </c>
      <c r="G19" s="7" t="s">
        <v>265</v>
      </c>
    </row>
    <row r="20" spans="1:7" ht="12.75" customHeight="1">
      <c r="A20" s="7">
        <v>19</v>
      </c>
      <c r="B20" s="8" t="s">
        <v>284</v>
      </c>
      <c r="C20" s="24" t="s">
        <v>10</v>
      </c>
      <c r="D20" s="24">
        <v>3</v>
      </c>
      <c r="E20" s="25"/>
      <c r="F20" s="25">
        <f t="shared" si="0"/>
        <v>0</v>
      </c>
      <c r="G20" s="7" t="s">
        <v>265</v>
      </c>
    </row>
    <row r="21" spans="1:7" ht="12.75" customHeight="1">
      <c r="A21" s="7">
        <v>20</v>
      </c>
      <c r="B21" s="8" t="s">
        <v>285</v>
      </c>
      <c r="C21" s="24" t="s">
        <v>10</v>
      </c>
      <c r="D21" s="24">
        <v>2</v>
      </c>
      <c r="E21" s="25"/>
      <c r="F21" s="25">
        <f t="shared" si="0"/>
        <v>0</v>
      </c>
      <c r="G21" s="7" t="s">
        <v>265</v>
      </c>
    </row>
    <row r="22" spans="1:7" ht="12.75" customHeight="1">
      <c r="A22" s="7">
        <v>21</v>
      </c>
      <c r="B22" s="8" t="s">
        <v>286</v>
      </c>
      <c r="C22" s="24" t="s">
        <v>10</v>
      </c>
      <c r="D22" s="24">
        <v>2</v>
      </c>
      <c r="E22" s="25"/>
      <c r="F22" s="25">
        <f t="shared" si="0"/>
        <v>0</v>
      </c>
      <c r="G22" s="7" t="s">
        <v>265</v>
      </c>
    </row>
    <row r="23" spans="1:7" ht="12.75" customHeight="1">
      <c r="A23" s="7">
        <v>22</v>
      </c>
      <c r="B23" s="8" t="s">
        <v>287</v>
      </c>
      <c r="C23" s="7" t="s">
        <v>288</v>
      </c>
      <c r="D23" s="24">
        <v>1</v>
      </c>
      <c r="E23" s="25"/>
      <c r="F23" s="25">
        <f t="shared" si="0"/>
        <v>0</v>
      </c>
      <c r="G23" s="7" t="s">
        <v>265</v>
      </c>
    </row>
    <row r="24" spans="1:7" ht="12.75" customHeight="1">
      <c r="A24" s="7">
        <v>23</v>
      </c>
      <c r="B24" s="8" t="s">
        <v>176</v>
      </c>
      <c r="C24" s="7" t="s">
        <v>10</v>
      </c>
      <c r="D24" s="24">
        <v>500</v>
      </c>
      <c r="E24" s="25"/>
      <c r="F24" s="25">
        <f t="shared" si="0"/>
        <v>0</v>
      </c>
      <c r="G24" s="7" t="s">
        <v>265</v>
      </c>
    </row>
    <row r="25" spans="1:7" ht="12.75" customHeight="1">
      <c r="A25" s="7">
        <v>24</v>
      </c>
      <c r="B25" s="8" t="s">
        <v>175</v>
      </c>
      <c r="C25" s="7" t="s">
        <v>10</v>
      </c>
      <c r="D25" s="24">
        <v>100</v>
      </c>
      <c r="E25" s="25"/>
      <c r="F25" s="25">
        <f t="shared" si="0"/>
        <v>0</v>
      </c>
      <c r="G25" s="7" t="s">
        <v>265</v>
      </c>
    </row>
    <row r="26" spans="1:7" ht="12.75" customHeight="1">
      <c r="A26" s="7">
        <v>25</v>
      </c>
      <c r="B26" s="8" t="s">
        <v>289</v>
      </c>
      <c r="C26" s="24" t="s">
        <v>10</v>
      </c>
      <c r="D26" s="24">
        <v>10</v>
      </c>
      <c r="E26" s="25"/>
      <c r="F26" s="25">
        <f t="shared" si="0"/>
        <v>0</v>
      </c>
      <c r="G26" s="7" t="s">
        <v>265</v>
      </c>
    </row>
    <row r="27" spans="1:7" ht="12.75" customHeight="1">
      <c r="A27" s="7">
        <v>26</v>
      </c>
      <c r="B27" s="58" t="s">
        <v>290</v>
      </c>
      <c r="C27" s="7" t="s">
        <v>288</v>
      </c>
      <c r="D27" s="7">
        <v>1</v>
      </c>
      <c r="E27" s="25"/>
      <c r="F27" s="25">
        <f t="shared" si="0"/>
        <v>0</v>
      </c>
      <c r="G27" s="7" t="s">
        <v>265</v>
      </c>
    </row>
    <row r="28" spans="1:7" ht="12.75" customHeight="1">
      <c r="A28" s="7">
        <v>27</v>
      </c>
      <c r="B28" s="8" t="s">
        <v>291</v>
      </c>
      <c r="C28" s="7" t="s">
        <v>10</v>
      </c>
      <c r="D28" s="7">
        <v>2</v>
      </c>
      <c r="E28" s="25"/>
      <c r="F28" s="25">
        <f t="shared" si="0"/>
        <v>0</v>
      </c>
      <c r="G28" s="7" t="s">
        <v>265</v>
      </c>
    </row>
    <row r="29" spans="1:7" ht="12.75" customHeight="1">
      <c r="A29" s="7">
        <v>28</v>
      </c>
      <c r="B29" s="8" t="s">
        <v>292</v>
      </c>
      <c r="C29" s="7" t="s">
        <v>271</v>
      </c>
      <c r="D29" s="7">
        <v>1</v>
      </c>
      <c r="E29" s="25"/>
      <c r="F29" s="25">
        <f t="shared" si="0"/>
        <v>0</v>
      </c>
      <c r="G29" s="7" t="s">
        <v>265</v>
      </c>
    </row>
    <row r="30" spans="1:7" ht="12.75" customHeight="1">
      <c r="A30" s="7">
        <v>29</v>
      </c>
      <c r="B30" s="8" t="s">
        <v>293</v>
      </c>
      <c r="C30" s="24" t="s">
        <v>288</v>
      </c>
      <c r="D30" s="24">
        <v>20</v>
      </c>
      <c r="E30" s="25"/>
      <c r="F30" s="25">
        <f t="shared" si="0"/>
        <v>0</v>
      </c>
      <c r="G30" s="7" t="s">
        <v>265</v>
      </c>
    </row>
    <row r="31" spans="1:7" ht="12.75" customHeight="1">
      <c r="A31" s="7">
        <v>30</v>
      </c>
      <c r="B31" s="8" t="s">
        <v>158</v>
      </c>
      <c r="C31" s="7" t="s">
        <v>288</v>
      </c>
      <c r="D31" s="24">
        <v>20</v>
      </c>
      <c r="E31" s="25"/>
      <c r="F31" s="25">
        <f t="shared" si="0"/>
        <v>0</v>
      </c>
      <c r="G31" s="7" t="s">
        <v>265</v>
      </c>
    </row>
    <row r="32" spans="1:7" ht="12.75" customHeight="1">
      <c r="A32" s="7">
        <v>31</v>
      </c>
      <c r="B32" s="8" t="s">
        <v>160</v>
      </c>
      <c r="C32" s="7" t="s">
        <v>288</v>
      </c>
      <c r="D32" s="24">
        <v>20</v>
      </c>
      <c r="E32" s="25"/>
      <c r="F32" s="25">
        <f t="shared" si="0"/>
        <v>0</v>
      </c>
      <c r="G32" s="7" t="s">
        <v>265</v>
      </c>
    </row>
    <row r="33" spans="1:7" ht="12.75" customHeight="1">
      <c r="A33" s="7">
        <v>32</v>
      </c>
      <c r="B33" s="8" t="s">
        <v>294</v>
      </c>
      <c r="C33" s="7" t="s">
        <v>288</v>
      </c>
      <c r="D33" s="24">
        <v>2</v>
      </c>
      <c r="E33" s="25"/>
      <c r="F33" s="25">
        <f t="shared" si="0"/>
        <v>0</v>
      </c>
      <c r="G33" s="7" t="s">
        <v>265</v>
      </c>
    </row>
    <row r="34" spans="1:7" ht="12.75" customHeight="1">
      <c r="A34" s="7">
        <v>33</v>
      </c>
      <c r="B34" s="57" t="s">
        <v>295</v>
      </c>
      <c r="C34" s="7" t="s">
        <v>10</v>
      </c>
      <c r="D34" s="7">
        <v>1</v>
      </c>
      <c r="E34" s="25"/>
      <c r="F34" s="25">
        <f t="shared" si="0"/>
        <v>0</v>
      </c>
      <c r="G34" s="7" t="s">
        <v>265</v>
      </c>
    </row>
    <row r="35" spans="1:7" ht="12.75" customHeight="1">
      <c r="A35" s="7">
        <v>34</v>
      </c>
      <c r="B35" s="8" t="s">
        <v>296</v>
      </c>
      <c r="C35" s="7" t="s">
        <v>10</v>
      </c>
      <c r="D35" s="7">
        <v>6</v>
      </c>
      <c r="E35" s="25"/>
      <c r="F35" s="25">
        <f t="shared" si="0"/>
        <v>0</v>
      </c>
      <c r="G35" s="7" t="s">
        <v>265</v>
      </c>
    </row>
    <row r="36" spans="1:7" ht="12.75" customHeight="1">
      <c r="A36" s="7">
        <v>35</v>
      </c>
      <c r="B36" s="8" t="s">
        <v>297</v>
      </c>
      <c r="C36" s="24" t="s">
        <v>10</v>
      </c>
      <c r="D36" s="24">
        <v>5</v>
      </c>
      <c r="E36" s="25"/>
      <c r="F36" s="25">
        <f t="shared" si="0"/>
        <v>0</v>
      </c>
      <c r="G36" s="7" t="s">
        <v>265</v>
      </c>
    </row>
    <row r="37" spans="1:7" ht="12.75" customHeight="1">
      <c r="A37" s="7">
        <v>36</v>
      </c>
      <c r="B37" s="8" t="s">
        <v>298</v>
      </c>
      <c r="C37" s="7" t="s">
        <v>271</v>
      </c>
      <c r="D37" s="7">
        <v>4</v>
      </c>
      <c r="E37" s="25"/>
      <c r="F37" s="25">
        <f t="shared" si="0"/>
        <v>0</v>
      </c>
      <c r="G37" s="7" t="s">
        <v>265</v>
      </c>
    </row>
    <row r="38" spans="1:7" ht="12.75" customHeight="1">
      <c r="A38" s="7">
        <v>37</v>
      </c>
      <c r="B38" s="8" t="s">
        <v>299</v>
      </c>
      <c r="C38" s="7" t="s">
        <v>10</v>
      </c>
      <c r="D38" s="7">
        <v>3</v>
      </c>
      <c r="E38" s="25"/>
      <c r="F38" s="25">
        <f t="shared" si="0"/>
        <v>0</v>
      </c>
      <c r="G38" s="7" t="s">
        <v>265</v>
      </c>
    </row>
    <row r="39" spans="1:7" ht="12.75" customHeight="1">
      <c r="A39" s="7">
        <v>38</v>
      </c>
      <c r="B39" s="8" t="s">
        <v>300</v>
      </c>
      <c r="C39" s="7" t="s">
        <v>10</v>
      </c>
      <c r="D39" s="7">
        <v>4</v>
      </c>
      <c r="E39" s="25"/>
      <c r="F39" s="25">
        <f t="shared" si="0"/>
        <v>0</v>
      </c>
      <c r="G39" s="7" t="s">
        <v>265</v>
      </c>
    </row>
    <row r="40" spans="1:7" ht="12.75" customHeight="1">
      <c r="A40" s="7">
        <v>39</v>
      </c>
      <c r="B40" s="8" t="s">
        <v>301</v>
      </c>
      <c r="C40" s="7" t="s">
        <v>10</v>
      </c>
      <c r="D40" s="7">
        <v>4</v>
      </c>
      <c r="E40" s="25"/>
      <c r="F40" s="25">
        <f t="shared" si="0"/>
        <v>0</v>
      </c>
      <c r="G40" s="7" t="s">
        <v>265</v>
      </c>
    </row>
    <row r="41" spans="1:7" ht="12.75" customHeight="1">
      <c r="A41" s="7">
        <v>40</v>
      </c>
      <c r="B41" s="8" t="s">
        <v>302</v>
      </c>
      <c r="C41" s="7" t="s">
        <v>10</v>
      </c>
      <c r="D41" s="7">
        <v>4</v>
      </c>
      <c r="E41" s="25"/>
      <c r="F41" s="25">
        <f t="shared" si="0"/>
        <v>0</v>
      </c>
      <c r="G41" s="7" t="s">
        <v>265</v>
      </c>
    </row>
    <row r="42" spans="1:7" ht="12.75" customHeight="1">
      <c r="A42" s="7">
        <v>41</v>
      </c>
      <c r="B42" s="8" t="s">
        <v>303</v>
      </c>
      <c r="C42" s="7" t="s">
        <v>10</v>
      </c>
      <c r="D42" s="7">
        <v>4</v>
      </c>
      <c r="E42" s="25"/>
      <c r="F42" s="25">
        <f t="shared" si="0"/>
        <v>0</v>
      </c>
      <c r="G42" s="7" t="s">
        <v>265</v>
      </c>
    </row>
    <row r="43" spans="1:7" ht="12.75" customHeight="1">
      <c r="A43" s="7">
        <v>42</v>
      </c>
      <c r="B43" s="8" t="s">
        <v>304</v>
      </c>
      <c r="C43" s="7" t="s">
        <v>10</v>
      </c>
      <c r="D43" s="7">
        <v>4</v>
      </c>
      <c r="E43" s="25"/>
      <c r="F43" s="25">
        <f t="shared" si="0"/>
        <v>0</v>
      </c>
      <c r="G43" s="7" t="s">
        <v>265</v>
      </c>
    </row>
    <row r="44" spans="1:7" ht="12.75" customHeight="1">
      <c r="A44" s="7">
        <v>43</v>
      </c>
      <c r="B44" s="8" t="s">
        <v>305</v>
      </c>
      <c r="C44" s="24" t="s">
        <v>10</v>
      </c>
      <c r="D44" s="7">
        <v>2</v>
      </c>
      <c r="E44" s="25"/>
      <c r="F44" s="25">
        <f t="shared" si="0"/>
        <v>0</v>
      </c>
      <c r="G44" s="7" t="s">
        <v>265</v>
      </c>
    </row>
    <row r="45" spans="1:7" ht="12.75" customHeight="1">
      <c r="A45" s="7">
        <v>44</v>
      </c>
      <c r="B45" s="8" t="s">
        <v>306</v>
      </c>
      <c r="C45" s="24" t="s">
        <v>288</v>
      </c>
      <c r="D45" s="24">
        <v>1</v>
      </c>
      <c r="E45" s="25"/>
      <c r="F45" s="25">
        <f t="shared" si="0"/>
        <v>0</v>
      </c>
      <c r="G45" s="7" t="s">
        <v>265</v>
      </c>
    </row>
    <row r="46" spans="1:7" ht="12.75" customHeight="1">
      <c r="A46" s="7">
        <v>45</v>
      </c>
      <c r="B46" s="8" t="s">
        <v>307</v>
      </c>
      <c r="C46" s="24" t="s">
        <v>308</v>
      </c>
      <c r="D46" s="7">
        <v>2</v>
      </c>
      <c r="E46" s="56"/>
      <c r="F46" s="25">
        <f t="shared" si="0"/>
        <v>0</v>
      </c>
      <c r="G46" s="56" t="s">
        <v>265</v>
      </c>
    </row>
    <row r="47" spans="1:7" ht="12.75" customHeight="1">
      <c r="A47" s="7">
        <v>46</v>
      </c>
      <c r="B47" s="8" t="s">
        <v>309</v>
      </c>
      <c r="C47" s="7" t="s">
        <v>308</v>
      </c>
      <c r="D47" s="7">
        <v>1</v>
      </c>
      <c r="E47" s="25"/>
      <c r="F47" s="25">
        <f t="shared" si="0"/>
        <v>0</v>
      </c>
      <c r="G47" s="7" t="s">
        <v>265</v>
      </c>
    </row>
    <row r="48" spans="1:7" ht="12.75" customHeight="1">
      <c r="A48" s="7">
        <v>47</v>
      </c>
      <c r="B48" s="8" t="s">
        <v>310</v>
      </c>
      <c r="C48" s="7" t="s">
        <v>308</v>
      </c>
      <c r="D48" s="7">
        <v>10</v>
      </c>
      <c r="E48" s="25"/>
      <c r="F48" s="25">
        <f t="shared" si="0"/>
        <v>0</v>
      </c>
      <c r="G48" s="7" t="s">
        <v>265</v>
      </c>
    </row>
    <row r="49" spans="1:7" ht="12.75" customHeight="1">
      <c r="A49" s="7">
        <v>48</v>
      </c>
      <c r="B49" s="8" t="s">
        <v>162</v>
      </c>
      <c r="C49" s="7" t="s">
        <v>288</v>
      </c>
      <c r="D49" s="24">
        <v>1</v>
      </c>
      <c r="E49" s="25"/>
      <c r="F49" s="25">
        <f t="shared" si="0"/>
        <v>0</v>
      </c>
      <c r="G49" s="7" t="s">
        <v>265</v>
      </c>
    </row>
    <row r="50" spans="1:7" ht="12.75" customHeight="1">
      <c r="A50" s="7">
        <v>49</v>
      </c>
      <c r="B50" s="8" t="s">
        <v>163</v>
      </c>
      <c r="C50" s="7" t="s">
        <v>288</v>
      </c>
      <c r="D50" s="24">
        <v>1</v>
      </c>
      <c r="E50" s="25"/>
      <c r="F50" s="25">
        <f t="shared" si="0"/>
        <v>0</v>
      </c>
      <c r="G50" s="7" t="s">
        <v>265</v>
      </c>
    </row>
    <row r="51" spans="1:7" ht="12.75" customHeight="1">
      <c r="A51" s="7">
        <v>50</v>
      </c>
      <c r="B51" s="8" t="s">
        <v>164</v>
      </c>
      <c r="C51" s="7" t="s">
        <v>288</v>
      </c>
      <c r="D51" s="24">
        <v>1</v>
      </c>
      <c r="E51" s="25"/>
      <c r="F51" s="25">
        <f t="shared" si="0"/>
        <v>0</v>
      </c>
      <c r="G51" s="7" t="s">
        <v>265</v>
      </c>
    </row>
    <row r="52" spans="1:7" ht="12.75" customHeight="1">
      <c r="A52" s="7">
        <v>51</v>
      </c>
      <c r="B52" s="8" t="s">
        <v>165</v>
      </c>
      <c r="C52" s="7" t="s">
        <v>288</v>
      </c>
      <c r="D52" s="24">
        <v>2</v>
      </c>
      <c r="E52" s="25"/>
      <c r="F52" s="25">
        <f t="shared" si="0"/>
        <v>0</v>
      </c>
      <c r="G52" s="7" t="s">
        <v>265</v>
      </c>
    </row>
    <row r="53" spans="1:7" ht="12.75" customHeight="1">
      <c r="A53" s="7">
        <v>52</v>
      </c>
      <c r="B53" s="8" t="s">
        <v>166</v>
      </c>
      <c r="C53" s="7" t="s">
        <v>288</v>
      </c>
      <c r="D53" s="24">
        <v>1</v>
      </c>
      <c r="E53" s="25"/>
      <c r="F53" s="25">
        <f t="shared" si="0"/>
        <v>0</v>
      </c>
      <c r="G53" s="7" t="s">
        <v>265</v>
      </c>
    </row>
    <row r="54" spans="1:7" ht="12.75" customHeight="1">
      <c r="A54" s="7">
        <v>53</v>
      </c>
      <c r="B54" s="8" t="s">
        <v>167</v>
      </c>
      <c r="C54" s="7" t="s">
        <v>288</v>
      </c>
      <c r="D54" s="24">
        <v>1</v>
      </c>
      <c r="E54" s="25"/>
      <c r="F54" s="25">
        <f t="shared" si="0"/>
        <v>0</v>
      </c>
      <c r="G54" s="7" t="s">
        <v>265</v>
      </c>
    </row>
    <row r="55" spans="1:7" ht="12.75" customHeight="1">
      <c r="A55" s="7">
        <v>54</v>
      </c>
      <c r="B55" s="8" t="s">
        <v>168</v>
      </c>
      <c r="C55" s="7" t="s">
        <v>288</v>
      </c>
      <c r="D55" s="24">
        <v>1</v>
      </c>
      <c r="E55" s="25"/>
      <c r="F55" s="25">
        <f t="shared" si="0"/>
        <v>0</v>
      </c>
      <c r="G55" s="7" t="s">
        <v>265</v>
      </c>
    </row>
    <row r="56" spans="1:7" ht="12.75" customHeight="1">
      <c r="A56" s="7">
        <v>55</v>
      </c>
      <c r="B56" s="8" t="s">
        <v>169</v>
      </c>
      <c r="C56" s="7" t="s">
        <v>288</v>
      </c>
      <c r="D56" s="24">
        <v>1</v>
      </c>
      <c r="E56" s="25"/>
      <c r="F56" s="25">
        <f t="shared" si="0"/>
        <v>0</v>
      </c>
      <c r="G56" s="7" t="s">
        <v>265</v>
      </c>
    </row>
    <row r="57" spans="1:7" ht="12.75" customHeight="1">
      <c r="A57" s="7">
        <v>56</v>
      </c>
      <c r="B57" s="8" t="s">
        <v>170</v>
      </c>
      <c r="C57" s="7" t="s">
        <v>288</v>
      </c>
      <c r="D57" s="24">
        <v>1</v>
      </c>
      <c r="E57" s="25"/>
      <c r="F57" s="25">
        <f t="shared" si="0"/>
        <v>0</v>
      </c>
      <c r="G57" s="7" t="s">
        <v>265</v>
      </c>
    </row>
    <row r="58" spans="1:7" ht="12.75" customHeight="1">
      <c r="A58" s="7">
        <v>57</v>
      </c>
      <c r="B58" s="8" t="s">
        <v>171</v>
      </c>
      <c r="C58" s="7" t="s">
        <v>288</v>
      </c>
      <c r="D58" s="24">
        <v>2</v>
      </c>
      <c r="E58" s="25"/>
      <c r="F58" s="25">
        <f t="shared" si="0"/>
        <v>0</v>
      </c>
      <c r="G58" s="7" t="s">
        <v>265</v>
      </c>
    </row>
    <row r="59" spans="1:7" ht="12.75" customHeight="1">
      <c r="A59" s="7">
        <v>58</v>
      </c>
      <c r="B59" s="8" t="s">
        <v>172</v>
      </c>
      <c r="C59" s="7" t="s">
        <v>288</v>
      </c>
      <c r="D59" s="24">
        <v>1</v>
      </c>
      <c r="E59" s="25"/>
      <c r="F59" s="25">
        <f t="shared" si="0"/>
        <v>0</v>
      </c>
      <c r="G59" s="7" t="s">
        <v>265</v>
      </c>
    </row>
    <row r="60" spans="1:7" ht="12.75" customHeight="1">
      <c r="A60" s="7">
        <v>59</v>
      </c>
      <c r="B60" s="58" t="s">
        <v>311</v>
      </c>
      <c r="C60" s="7" t="s">
        <v>288</v>
      </c>
      <c r="D60" s="7">
        <v>1</v>
      </c>
      <c r="E60" s="25"/>
      <c r="F60" s="25">
        <f t="shared" si="0"/>
        <v>0</v>
      </c>
      <c r="G60" s="7" t="s">
        <v>265</v>
      </c>
    </row>
    <row r="61" spans="1:7" ht="12.75" customHeight="1">
      <c r="A61" s="7">
        <v>60</v>
      </c>
      <c r="B61" s="58" t="s">
        <v>312</v>
      </c>
      <c r="C61" s="7" t="s">
        <v>288</v>
      </c>
      <c r="D61" s="7">
        <v>1</v>
      </c>
      <c r="E61" s="25"/>
      <c r="F61" s="25">
        <f t="shared" si="0"/>
        <v>0</v>
      </c>
      <c r="G61" s="7" t="s">
        <v>265</v>
      </c>
    </row>
    <row r="62" spans="1:7" ht="12.75" customHeight="1">
      <c r="A62" s="7">
        <v>61</v>
      </c>
      <c r="B62" s="8" t="s">
        <v>9</v>
      </c>
      <c r="C62" s="24" t="s">
        <v>10</v>
      </c>
      <c r="D62" s="24">
        <v>3500</v>
      </c>
      <c r="E62" s="25"/>
      <c r="F62" s="25">
        <f t="shared" si="0"/>
        <v>0</v>
      </c>
      <c r="G62" s="7" t="s">
        <v>265</v>
      </c>
    </row>
    <row r="63" spans="1:7" ht="12.75" customHeight="1">
      <c r="A63" s="7">
        <v>62</v>
      </c>
      <c r="B63" s="8" t="s">
        <v>313</v>
      </c>
      <c r="C63" s="7" t="s">
        <v>10</v>
      </c>
      <c r="D63" s="7">
        <v>5</v>
      </c>
      <c r="E63" s="25"/>
      <c r="F63" s="25">
        <f t="shared" si="0"/>
        <v>0</v>
      </c>
      <c r="G63" s="7" t="s">
        <v>265</v>
      </c>
    </row>
    <row r="64" spans="1:7" ht="12.75" customHeight="1">
      <c r="A64" s="7">
        <v>63</v>
      </c>
      <c r="B64" s="8" t="s">
        <v>314</v>
      </c>
      <c r="C64" s="7" t="s">
        <v>10</v>
      </c>
      <c r="D64" s="7">
        <v>1</v>
      </c>
      <c r="E64" s="25"/>
      <c r="F64" s="25">
        <f t="shared" si="0"/>
        <v>0</v>
      </c>
      <c r="G64" s="7" t="s">
        <v>265</v>
      </c>
    </row>
    <row r="65" spans="1:7" ht="12.75" customHeight="1">
      <c r="A65" s="7">
        <v>64</v>
      </c>
      <c r="B65" s="8" t="s">
        <v>315</v>
      </c>
      <c r="C65" s="24" t="s">
        <v>10</v>
      </c>
      <c r="D65" s="24">
        <v>1</v>
      </c>
      <c r="E65" s="25"/>
      <c r="F65" s="25">
        <f t="shared" si="0"/>
        <v>0</v>
      </c>
      <c r="G65" s="7" t="s">
        <v>265</v>
      </c>
    </row>
    <row r="66" spans="1:7" ht="12.75" customHeight="1">
      <c r="A66" s="7">
        <v>65</v>
      </c>
      <c r="B66" s="8" t="s">
        <v>316</v>
      </c>
      <c r="C66" s="24" t="s">
        <v>271</v>
      </c>
      <c r="D66" s="7">
        <v>2</v>
      </c>
      <c r="E66" s="25"/>
      <c r="F66" s="25">
        <f t="shared" si="0"/>
        <v>0</v>
      </c>
      <c r="G66" s="7" t="s">
        <v>265</v>
      </c>
    </row>
    <row r="67" spans="1:7" ht="12.75" customHeight="1">
      <c r="A67" s="7">
        <v>66</v>
      </c>
      <c r="B67" s="8" t="s">
        <v>317</v>
      </c>
      <c r="C67" s="7" t="s">
        <v>271</v>
      </c>
      <c r="D67" s="7">
        <v>2</v>
      </c>
      <c r="E67" s="25"/>
      <c r="F67" s="25">
        <f t="shared" si="0"/>
        <v>0</v>
      </c>
      <c r="G67" s="7" t="s">
        <v>265</v>
      </c>
    </row>
    <row r="68" spans="1:7" ht="12.75" customHeight="1">
      <c r="A68" s="7">
        <v>67</v>
      </c>
      <c r="B68" s="8" t="s">
        <v>318</v>
      </c>
      <c r="C68" s="7" t="s">
        <v>271</v>
      </c>
      <c r="D68" s="7">
        <v>2</v>
      </c>
      <c r="E68" s="25"/>
      <c r="F68" s="25">
        <f t="shared" si="0"/>
        <v>0</v>
      </c>
      <c r="G68" s="7" t="s">
        <v>265</v>
      </c>
    </row>
    <row r="69" spans="1:7" ht="12.75" customHeight="1">
      <c r="A69" s="7">
        <v>68</v>
      </c>
      <c r="B69" s="8" t="s">
        <v>319</v>
      </c>
      <c r="C69" s="24" t="s">
        <v>271</v>
      </c>
      <c r="D69" s="24">
        <v>2</v>
      </c>
      <c r="E69" s="25"/>
      <c r="F69" s="25">
        <f t="shared" si="0"/>
        <v>0</v>
      </c>
      <c r="G69" s="7" t="s">
        <v>265</v>
      </c>
    </row>
    <row r="70" spans="1:7" ht="12.75" customHeight="1">
      <c r="A70" s="7">
        <v>69</v>
      </c>
      <c r="B70" s="8" t="s">
        <v>320</v>
      </c>
      <c r="C70" s="24" t="s">
        <v>271</v>
      </c>
      <c r="D70" s="24">
        <v>2</v>
      </c>
      <c r="E70" s="25"/>
      <c r="F70" s="25">
        <f t="shared" si="0"/>
        <v>0</v>
      </c>
      <c r="G70" s="7" t="s">
        <v>265</v>
      </c>
    </row>
    <row r="71" spans="1:7" ht="12.75" customHeight="1">
      <c r="A71" s="7">
        <v>70</v>
      </c>
      <c r="B71" s="8" t="s">
        <v>321</v>
      </c>
      <c r="C71" s="24" t="s">
        <v>10</v>
      </c>
      <c r="D71" s="7">
        <v>2</v>
      </c>
      <c r="E71" s="25"/>
      <c r="F71" s="25">
        <f t="shared" si="0"/>
        <v>0</v>
      </c>
      <c r="G71" s="7" t="s">
        <v>265</v>
      </c>
    </row>
    <row r="72" spans="1:7" ht="12.75" customHeight="1">
      <c r="A72" s="7">
        <v>71</v>
      </c>
      <c r="B72" s="8" t="s">
        <v>322</v>
      </c>
      <c r="C72" s="7" t="s">
        <v>10</v>
      </c>
      <c r="D72" s="7">
        <v>10</v>
      </c>
      <c r="E72" s="25"/>
      <c r="F72" s="25">
        <f t="shared" si="0"/>
        <v>0</v>
      </c>
      <c r="G72" s="7" t="s">
        <v>265</v>
      </c>
    </row>
    <row r="73" spans="1:7" ht="12.75" customHeight="1">
      <c r="A73" s="7">
        <v>72</v>
      </c>
      <c r="B73" s="58" t="s">
        <v>323</v>
      </c>
      <c r="C73" s="7" t="s">
        <v>10</v>
      </c>
      <c r="D73" s="7">
        <v>2</v>
      </c>
      <c r="E73" s="25"/>
      <c r="F73" s="25">
        <f t="shared" si="0"/>
        <v>0</v>
      </c>
      <c r="G73" s="7" t="s">
        <v>265</v>
      </c>
    </row>
    <row r="74" spans="1:7" ht="12.75" customHeight="1">
      <c r="A74" s="7">
        <v>73</v>
      </c>
      <c r="B74" s="8" t="s">
        <v>324</v>
      </c>
      <c r="C74" s="24" t="s">
        <v>10</v>
      </c>
      <c r="D74" s="7">
        <v>12</v>
      </c>
      <c r="E74" s="25"/>
      <c r="F74" s="25">
        <f t="shared" si="0"/>
        <v>0</v>
      </c>
      <c r="G74" s="7" t="s">
        <v>265</v>
      </c>
    </row>
    <row r="75" spans="1:7" ht="12.75" customHeight="1">
      <c r="A75" s="7">
        <v>74</v>
      </c>
      <c r="B75" s="59" t="s">
        <v>325</v>
      </c>
      <c r="C75" s="60" t="s">
        <v>10</v>
      </c>
      <c r="D75" s="61">
        <v>10</v>
      </c>
      <c r="E75" s="25"/>
      <c r="F75" s="25">
        <f t="shared" si="0"/>
        <v>0</v>
      </c>
      <c r="G75" s="7" t="s">
        <v>265</v>
      </c>
    </row>
    <row r="76" spans="1:7" ht="12.75" customHeight="1">
      <c r="A76" s="7">
        <v>75</v>
      </c>
      <c r="B76" s="8" t="s">
        <v>11</v>
      </c>
      <c r="C76" s="24" t="s">
        <v>10</v>
      </c>
      <c r="D76" s="24">
        <v>350</v>
      </c>
      <c r="E76" s="25"/>
      <c r="F76" s="25">
        <f t="shared" si="0"/>
        <v>0</v>
      </c>
      <c r="G76" s="7" t="s">
        <v>265</v>
      </c>
    </row>
    <row r="77" spans="1:7" ht="12.75" customHeight="1">
      <c r="A77" s="7">
        <v>76</v>
      </c>
      <c r="B77" s="8" t="s">
        <v>326</v>
      </c>
      <c r="C77" s="7" t="s">
        <v>10</v>
      </c>
      <c r="D77" s="7">
        <v>1</v>
      </c>
      <c r="E77" s="25"/>
      <c r="F77" s="25">
        <f t="shared" si="0"/>
        <v>0</v>
      </c>
      <c r="G77" s="7" t="s">
        <v>327</v>
      </c>
    </row>
    <row r="78" spans="1:7" ht="12.75" customHeight="1">
      <c r="A78" s="7">
        <v>77</v>
      </c>
      <c r="B78" s="57" t="s">
        <v>328</v>
      </c>
      <c r="C78" s="7" t="s">
        <v>10</v>
      </c>
      <c r="D78" s="7">
        <v>1</v>
      </c>
      <c r="E78" s="25"/>
      <c r="F78" s="25">
        <f t="shared" si="0"/>
        <v>0</v>
      </c>
      <c r="G78" s="7" t="s">
        <v>327</v>
      </c>
    </row>
    <row r="79" spans="1:7" ht="12.75" customHeight="1">
      <c r="A79" s="7">
        <v>78</v>
      </c>
      <c r="B79" s="58" t="s">
        <v>329</v>
      </c>
      <c r="C79" s="7" t="s">
        <v>10</v>
      </c>
      <c r="D79" s="7">
        <v>1</v>
      </c>
      <c r="E79" s="25"/>
      <c r="F79" s="25">
        <f t="shared" si="0"/>
        <v>0</v>
      </c>
      <c r="G79" s="7" t="s">
        <v>327</v>
      </c>
    </row>
    <row r="80" spans="1:7" ht="12.75" customHeight="1">
      <c r="A80" s="7">
        <v>79</v>
      </c>
      <c r="B80" s="8" t="s">
        <v>330</v>
      </c>
      <c r="C80" s="7" t="s">
        <v>10</v>
      </c>
      <c r="D80" s="7">
        <v>1</v>
      </c>
      <c r="E80" s="25"/>
      <c r="F80" s="25">
        <f t="shared" si="0"/>
        <v>0</v>
      </c>
      <c r="G80" s="7" t="s">
        <v>327</v>
      </c>
    </row>
    <row r="81" spans="1:7" ht="12.75" customHeight="1">
      <c r="A81" s="7">
        <v>80</v>
      </c>
      <c r="B81" s="8" t="s">
        <v>331</v>
      </c>
      <c r="C81" s="7" t="s">
        <v>10</v>
      </c>
      <c r="D81" s="7">
        <v>1</v>
      </c>
      <c r="E81" s="25"/>
      <c r="F81" s="25">
        <f t="shared" si="0"/>
        <v>0</v>
      </c>
      <c r="G81" s="7" t="s">
        <v>327</v>
      </c>
    </row>
    <row r="82" spans="1:7" ht="12.75" customHeight="1">
      <c r="A82" s="7">
        <v>81</v>
      </c>
      <c r="B82" s="8" t="s">
        <v>332</v>
      </c>
      <c r="C82" s="7" t="s">
        <v>10</v>
      </c>
      <c r="D82" s="7">
        <v>2</v>
      </c>
      <c r="E82" s="25"/>
      <c r="F82" s="25">
        <f t="shared" si="0"/>
        <v>0</v>
      </c>
      <c r="G82" s="7" t="s">
        <v>327</v>
      </c>
    </row>
    <row r="83" spans="1:7" ht="12.75" customHeight="1">
      <c r="A83" s="7">
        <v>82</v>
      </c>
      <c r="B83" s="58" t="s">
        <v>333</v>
      </c>
      <c r="C83" s="7" t="s">
        <v>10</v>
      </c>
      <c r="D83" s="7">
        <v>1</v>
      </c>
      <c r="E83" s="25"/>
      <c r="F83" s="25">
        <f t="shared" si="0"/>
        <v>0</v>
      </c>
      <c r="G83" s="7" t="s">
        <v>327</v>
      </c>
    </row>
    <row r="84" spans="1:7" ht="12.75" customHeight="1">
      <c r="A84" s="7">
        <v>83</v>
      </c>
      <c r="B84" s="58" t="s">
        <v>334</v>
      </c>
      <c r="C84" s="7" t="s">
        <v>10</v>
      </c>
      <c r="D84" s="7">
        <v>1</v>
      </c>
      <c r="E84" s="25"/>
      <c r="F84" s="25">
        <f t="shared" si="0"/>
        <v>0</v>
      </c>
      <c r="G84" s="7" t="s">
        <v>327</v>
      </c>
    </row>
    <row r="85" spans="1:7" ht="12.75" customHeight="1">
      <c r="A85" s="7">
        <v>84</v>
      </c>
      <c r="B85" s="58" t="s">
        <v>335</v>
      </c>
      <c r="C85" s="7" t="s">
        <v>10</v>
      </c>
      <c r="D85" s="7">
        <v>1</v>
      </c>
      <c r="E85" s="25"/>
      <c r="F85" s="25">
        <f t="shared" si="0"/>
        <v>0</v>
      </c>
      <c r="G85" s="7" t="s">
        <v>327</v>
      </c>
    </row>
    <row r="86" spans="1:7" ht="12.75" customHeight="1">
      <c r="A86" s="7">
        <v>85</v>
      </c>
      <c r="B86" s="58" t="s">
        <v>336</v>
      </c>
      <c r="C86" s="7" t="s">
        <v>10</v>
      </c>
      <c r="D86" s="7">
        <v>1</v>
      </c>
      <c r="E86" s="25"/>
      <c r="F86" s="25">
        <f t="shared" si="0"/>
        <v>0</v>
      </c>
      <c r="G86" s="7" t="s">
        <v>327</v>
      </c>
    </row>
    <row r="87" spans="1:7" ht="12.75" customHeight="1">
      <c r="A87" s="7">
        <v>86</v>
      </c>
      <c r="B87" s="58" t="s">
        <v>337</v>
      </c>
      <c r="C87" s="7" t="s">
        <v>10</v>
      </c>
      <c r="D87" s="7">
        <v>2</v>
      </c>
      <c r="E87" s="25"/>
      <c r="F87" s="25">
        <f t="shared" si="0"/>
        <v>0</v>
      </c>
      <c r="G87" s="7" t="s">
        <v>327</v>
      </c>
    </row>
    <row r="88" spans="1:7" ht="12.75" customHeight="1">
      <c r="A88" s="7">
        <v>87</v>
      </c>
      <c r="B88" s="58" t="s">
        <v>338</v>
      </c>
      <c r="C88" s="7" t="s">
        <v>10</v>
      </c>
      <c r="D88" s="7">
        <v>2</v>
      </c>
      <c r="E88" s="25"/>
      <c r="F88" s="25">
        <f t="shared" si="0"/>
        <v>0</v>
      </c>
      <c r="G88" s="7" t="s">
        <v>327</v>
      </c>
    </row>
    <row r="89" spans="1:7" ht="12.75" customHeight="1">
      <c r="A89" s="7">
        <v>88</v>
      </c>
      <c r="B89" s="8" t="s">
        <v>339</v>
      </c>
      <c r="C89" s="7" t="s">
        <v>10</v>
      </c>
      <c r="D89" s="7">
        <v>1</v>
      </c>
      <c r="E89" s="25"/>
      <c r="F89" s="25">
        <f t="shared" si="0"/>
        <v>0</v>
      </c>
      <c r="G89" s="7" t="s">
        <v>327</v>
      </c>
    </row>
    <row r="90" spans="1:7" ht="12.75" customHeight="1">
      <c r="A90" s="7">
        <v>89</v>
      </c>
      <c r="B90" s="8" t="s">
        <v>340</v>
      </c>
      <c r="C90" s="7" t="s">
        <v>10</v>
      </c>
      <c r="D90" s="7">
        <v>1</v>
      </c>
      <c r="E90" s="25"/>
      <c r="F90" s="25">
        <f t="shared" si="0"/>
        <v>0</v>
      </c>
      <c r="G90" s="7" t="s">
        <v>327</v>
      </c>
    </row>
    <row r="91" spans="1:7" ht="12.75" customHeight="1">
      <c r="A91" s="7">
        <v>90</v>
      </c>
      <c r="B91" s="58" t="s">
        <v>341</v>
      </c>
      <c r="C91" s="7" t="s">
        <v>10</v>
      </c>
      <c r="D91" s="7">
        <v>2</v>
      </c>
      <c r="E91" s="25"/>
      <c r="F91" s="25">
        <f t="shared" si="0"/>
        <v>0</v>
      </c>
      <c r="G91" s="7" t="s">
        <v>327</v>
      </c>
    </row>
    <row r="92" spans="1:7" ht="12.75" customHeight="1">
      <c r="A92" s="7">
        <v>91</v>
      </c>
      <c r="B92" s="8" t="s">
        <v>342</v>
      </c>
      <c r="C92" s="7" t="s">
        <v>10</v>
      </c>
      <c r="D92" s="7">
        <v>2</v>
      </c>
      <c r="E92" s="25"/>
      <c r="F92" s="25">
        <f t="shared" si="0"/>
        <v>0</v>
      </c>
      <c r="G92" s="7" t="s">
        <v>327</v>
      </c>
    </row>
    <row r="93" spans="1:7" ht="12.75" customHeight="1">
      <c r="A93" s="7">
        <v>92</v>
      </c>
      <c r="B93" s="58" t="s">
        <v>343</v>
      </c>
      <c r="C93" s="7" t="s">
        <v>288</v>
      </c>
      <c r="D93" s="7">
        <v>1</v>
      </c>
      <c r="E93" s="25"/>
      <c r="F93" s="25">
        <f t="shared" si="0"/>
        <v>0</v>
      </c>
      <c r="G93" s="7" t="s">
        <v>327</v>
      </c>
    </row>
    <row r="94" spans="1:7" ht="12.75" customHeight="1">
      <c r="A94" s="7">
        <v>93</v>
      </c>
      <c r="B94" s="57" t="s">
        <v>344</v>
      </c>
      <c r="C94" s="7" t="s">
        <v>10</v>
      </c>
      <c r="D94" s="7">
        <v>1</v>
      </c>
      <c r="E94" s="25"/>
      <c r="F94" s="25">
        <f t="shared" si="0"/>
        <v>0</v>
      </c>
      <c r="G94" s="7" t="s">
        <v>327</v>
      </c>
    </row>
    <row r="95" spans="1:7" ht="12.75" customHeight="1">
      <c r="A95" s="7">
        <v>94</v>
      </c>
      <c r="B95" s="57" t="s">
        <v>345</v>
      </c>
      <c r="C95" s="7" t="s">
        <v>10</v>
      </c>
      <c r="D95" s="7">
        <v>1</v>
      </c>
      <c r="E95" s="25"/>
      <c r="F95" s="25">
        <f t="shared" si="0"/>
        <v>0</v>
      </c>
      <c r="G95" s="7" t="s">
        <v>327</v>
      </c>
    </row>
    <row r="96" spans="1:7" ht="12.75" customHeight="1">
      <c r="A96" s="7">
        <v>95</v>
      </c>
      <c r="B96" s="57" t="s">
        <v>346</v>
      </c>
      <c r="C96" s="7" t="s">
        <v>10</v>
      </c>
      <c r="D96" s="7">
        <v>1</v>
      </c>
      <c r="E96" s="25"/>
      <c r="F96" s="25">
        <f t="shared" si="0"/>
        <v>0</v>
      </c>
      <c r="G96" s="7" t="s">
        <v>327</v>
      </c>
    </row>
  </sheetData>
  <autoFilter ref="A1:G96" xr:uid="{00000000-0009-0000-0000-000008000000}"/>
  <pageMargins left="0.511811024" right="0.511811024" top="0.78740157499999996" bottom="0.78740157499999996"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8"/>
  <sheetViews>
    <sheetView workbookViewId="0"/>
  </sheetViews>
  <sheetFormatPr defaultColWidth="12.75" defaultRowHeight="15" customHeight="1"/>
  <cols>
    <col min="1" max="1" width="4.75" customWidth="1"/>
    <col min="2" max="2" width="7.75" hidden="1" customWidth="1"/>
    <col min="3" max="3" width="99.25" customWidth="1"/>
    <col min="4" max="4" width="52.75" customWidth="1"/>
    <col min="5" max="5" width="17" customWidth="1"/>
    <col min="6" max="26" width="7.75" customWidth="1"/>
  </cols>
  <sheetData>
    <row r="1" spans="1:5" ht="12.75" customHeight="1">
      <c r="A1" s="149" t="s">
        <v>347</v>
      </c>
      <c r="B1" s="194"/>
      <c r="C1" s="194"/>
      <c r="D1" s="194"/>
      <c r="E1" s="194"/>
    </row>
    <row r="2" spans="1:5" ht="12.75" customHeight="1">
      <c r="A2" s="7"/>
      <c r="B2" s="7" t="s">
        <v>1</v>
      </c>
      <c r="C2" s="7" t="s">
        <v>2</v>
      </c>
      <c r="D2" s="7" t="s">
        <v>348</v>
      </c>
      <c r="E2" s="7" t="s">
        <v>349</v>
      </c>
    </row>
    <row r="3" spans="1:5" ht="12.75" customHeight="1">
      <c r="A3" s="63">
        <v>1</v>
      </c>
      <c r="B3" s="62"/>
      <c r="C3" s="64" t="s">
        <v>350</v>
      </c>
      <c r="D3" s="62"/>
      <c r="E3" s="65"/>
    </row>
    <row r="4" spans="1:5" ht="12.75" customHeight="1">
      <c r="A4" s="63"/>
      <c r="B4" s="62">
        <v>150324</v>
      </c>
      <c r="C4" s="64"/>
      <c r="D4" s="62"/>
      <c r="E4" s="66"/>
    </row>
    <row r="5" spans="1:5" ht="15" customHeight="1">
      <c r="A5" s="63"/>
      <c r="B5" s="67"/>
      <c r="C5" s="68" t="s">
        <v>351</v>
      </c>
      <c r="D5" s="67" t="s">
        <v>352</v>
      </c>
      <c r="E5" s="69">
        <v>5</v>
      </c>
    </row>
    <row r="6" spans="1:5" ht="12.75" customHeight="1">
      <c r="A6" s="63"/>
      <c r="B6" s="67"/>
      <c r="C6" s="4" t="s">
        <v>353</v>
      </c>
      <c r="D6" s="67" t="s">
        <v>10</v>
      </c>
      <c r="E6" s="69">
        <v>4</v>
      </c>
    </row>
    <row r="7" spans="1:5" ht="12.75" customHeight="1">
      <c r="A7" s="63"/>
      <c r="B7" s="67"/>
      <c r="C7" s="70" t="s">
        <v>354</v>
      </c>
      <c r="D7" s="62" t="s">
        <v>10</v>
      </c>
      <c r="E7" s="71">
        <v>4</v>
      </c>
    </row>
    <row r="8" spans="1:5" ht="12.75" customHeight="1">
      <c r="A8" s="72"/>
      <c r="B8" s="73"/>
      <c r="C8" s="74" t="s">
        <v>355</v>
      </c>
      <c r="D8" s="73" t="s">
        <v>352</v>
      </c>
      <c r="E8" s="75">
        <v>10</v>
      </c>
    </row>
    <row r="9" spans="1:5" ht="12.75" customHeight="1">
      <c r="A9" s="63"/>
      <c r="B9" s="67"/>
      <c r="C9" s="70" t="s">
        <v>356</v>
      </c>
      <c r="D9" s="67" t="s">
        <v>10</v>
      </c>
      <c r="E9" s="71">
        <v>100</v>
      </c>
    </row>
    <row r="10" spans="1:5" ht="12.75" customHeight="1">
      <c r="A10" s="63"/>
      <c r="B10" s="67"/>
      <c r="C10" s="68" t="s">
        <v>357</v>
      </c>
      <c r="D10" s="67" t="s">
        <v>10</v>
      </c>
      <c r="E10" s="69">
        <v>100</v>
      </c>
    </row>
    <row r="11" spans="1:5" ht="12.75" customHeight="1">
      <c r="A11" s="63"/>
      <c r="B11" s="67"/>
      <c r="C11" s="76" t="s">
        <v>358</v>
      </c>
      <c r="D11" s="67" t="s">
        <v>359</v>
      </c>
      <c r="E11" s="71">
        <v>20</v>
      </c>
    </row>
    <row r="12" spans="1:5" ht="12.75" customHeight="1">
      <c r="A12" s="63"/>
      <c r="B12" s="67"/>
      <c r="C12" s="4" t="s">
        <v>360</v>
      </c>
      <c r="D12" s="67" t="s">
        <v>361</v>
      </c>
      <c r="E12" s="69">
        <v>100</v>
      </c>
    </row>
    <row r="13" spans="1:5" ht="12.75" customHeight="1">
      <c r="A13" s="63"/>
      <c r="B13" s="67"/>
      <c r="C13" s="77" t="s">
        <v>362</v>
      </c>
      <c r="D13" s="67" t="s">
        <v>10</v>
      </c>
      <c r="E13" s="69">
        <v>10</v>
      </c>
    </row>
    <row r="14" spans="1:5" ht="12.75" customHeight="1">
      <c r="A14" s="63"/>
      <c r="B14" s="67"/>
      <c r="C14" s="78" t="s">
        <v>363</v>
      </c>
      <c r="D14" s="67" t="s">
        <v>361</v>
      </c>
      <c r="E14" s="69">
        <v>100</v>
      </c>
    </row>
    <row r="15" spans="1:5" ht="12.75" customHeight="1">
      <c r="A15" s="63"/>
      <c r="B15" s="67"/>
      <c r="C15" s="64" t="s">
        <v>364</v>
      </c>
      <c r="D15" s="67" t="s">
        <v>361</v>
      </c>
      <c r="E15" s="69">
        <v>100</v>
      </c>
    </row>
    <row r="16" spans="1:5" ht="12.75" customHeight="1">
      <c r="A16" s="63"/>
      <c r="B16" s="67"/>
      <c r="C16" s="78" t="s">
        <v>365</v>
      </c>
      <c r="D16" s="67" t="s">
        <v>366</v>
      </c>
      <c r="E16" s="69">
        <v>10</v>
      </c>
    </row>
    <row r="17" spans="1:5" ht="12.75" customHeight="1">
      <c r="A17" s="63"/>
      <c r="B17" s="67"/>
      <c r="C17" s="78" t="s">
        <v>367</v>
      </c>
      <c r="D17" s="67" t="s">
        <v>361</v>
      </c>
      <c r="E17" s="71">
        <v>60</v>
      </c>
    </row>
    <row r="18" spans="1:5" ht="12.75" customHeight="1">
      <c r="A18" s="63"/>
      <c r="B18" s="67"/>
      <c r="C18" s="79" t="s">
        <v>368</v>
      </c>
      <c r="D18" s="80" t="s">
        <v>359</v>
      </c>
      <c r="E18" s="71">
        <v>5</v>
      </c>
    </row>
    <row r="19" spans="1:5" ht="12.75" customHeight="1">
      <c r="A19" s="63"/>
      <c r="B19" s="67"/>
      <c r="C19" s="78" t="s">
        <v>369</v>
      </c>
      <c r="D19" s="67" t="s">
        <v>361</v>
      </c>
      <c r="E19" s="71">
        <v>30</v>
      </c>
    </row>
    <row r="20" spans="1:5" ht="12.75" customHeight="1">
      <c r="A20" s="63"/>
      <c r="B20" s="67"/>
      <c r="C20" s="78" t="s">
        <v>370</v>
      </c>
      <c r="D20" s="67" t="s">
        <v>371</v>
      </c>
      <c r="E20" s="69">
        <v>10</v>
      </c>
    </row>
    <row r="21" spans="1:5" ht="12.75" customHeight="1">
      <c r="A21" s="63"/>
      <c r="B21" s="67"/>
      <c r="C21" s="78" t="s">
        <v>372</v>
      </c>
      <c r="D21" s="67" t="s">
        <v>10</v>
      </c>
      <c r="E21" s="69">
        <v>10</v>
      </c>
    </row>
    <row r="22" spans="1:5" ht="12.75" customHeight="1">
      <c r="A22" s="63"/>
      <c r="B22" s="67"/>
      <c r="C22" s="78" t="s">
        <v>373</v>
      </c>
      <c r="D22" s="67" t="s">
        <v>374</v>
      </c>
      <c r="E22" s="69">
        <v>10</v>
      </c>
    </row>
    <row r="23" spans="1:5" ht="12.75" customHeight="1">
      <c r="A23" s="63"/>
      <c r="B23" s="67"/>
      <c r="C23" s="78" t="s">
        <v>375</v>
      </c>
      <c r="D23" s="67" t="s">
        <v>376</v>
      </c>
      <c r="E23" s="69">
        <v>30</v>
      </c>
    </row>
    <row r="24" spans="1:5" ht="12.75" customHeight="1">
      <c r="A24" s="63"/>
      <c r="B24" s="67"/>
      <c r="C24" s="64" t="s">
        <v>377</v>
      </c>
      <c r="D24" s="67" t="s">
        <v>10</v>
      </c>
      <c r="E24" s="69">
        <v>50</v>
      </c>
    </row>
    <row r="25" spans="1:5" ht="12.75" customHeight="1">
      <c r="A25" s="63"/>
      <c r="B25" s="67"/>
      <c r="C25" s="78" t="s">
        <v>378</v>
      </c>
      <c r="D25" s="67" t="s">
        <v>361</v>
      </c>
      <c r="E25" s="69">
        <v>100</v>
      </c>
    </row>
    <row r="26" spans="1:5" ht="12.75" customHeight="1">
      <c r="A26" s="63"/>
      <c r="B26" s="67"/>
      <c r="C26" s="78" t="s">
        <v>379</v>
      </c>
      <c r="D26" s="67" t="s">
        <v>10</v>
      </c>
      <c r="E26" s="69">
        <v>100</v>
      </c>
    </row>
    <row r="27" spans="1:5" ht="12.75" customHeight="1">
      <c r="A27" s="63"/>
      <c r="B27" s="67"/>
      <c r="C27" s="78" t="s">
        <v>380</v>
      </c>
      <c r="D27" s="67" t="s">
        <v>10</v>
      </c>
      <c r="E27" s="69">
        <v>30</v>
      </c>
    </row>
    <row r="28" spans="1:5" ht="12.75" customHeight="1">
      <c r="A28" s="63"/>
      <c r="B28" s="67"/>
      <c r="C28" s="78" t="s">
        <v>381</v>
      </c>
      <c r="D28" s="67" t="s">
        <v>371</v>
      </c>
      <c r="E28" s="69">
        <v>50</v>
      </c>
    </row>
    <row r="29" spans="1:5" ht="12.75" customHeight="1">
      <c r="A29" s="63"/>
      <c r="B29" s="67"/>
      <c r="C29" s="78" t="s">
        <v>382</v>
      </c>
      <c r="D29" s="67" t="s">
        <v>352</v>
      </c>
      <c r="E29" s="69">
        <v>100</v>
      </c>
    </row>
    <row r="30" spans="1:5" ht="12.75" customHeight="1">
      <c r="A30" s="63"/>
      <c r="B30" s="67"/>
      <c r="C30" s="78" t="s">
        <v>383</v>
      </c>
      <c r="D30" s="67" t="s">
        <v>10</v>
      </c>
      <c r="E30" s="69">
        <v>100</v>
      </c>
    </row>
    <row r="31" spans="1:5" ht="12.75" customHeight="1">
      <c r="A31" s="63"/>
      <c r="B31" s="67"/>
      <c r="C31" s="78" t="s">
        <v>384</v>
      </c>
      <c r="D31" s="67" t="s">
        <v>10</v>
      </c>
      <c r="E31" s="69">
        <v>50</v>
      </c>
    </row>
    <row r="32" spans="1:5" ht="12.75" customHeight="1">
      <c r="A32" s="63"/>
      <c r="B32" s="67"/>
      <c r="C32" s="79" t="s">
        <v>385</v>
      </c>
      <c r="D32" s="80" t="s">
        <v>10</v>
      </c>
      <c r="E32" s="71">
        <v>200</v>
      </c>
    </row>
    <row r="33" spans="1:5" ht="12.75" customHeight="1">
      <c r="A33" s="63"/>
      <c r="B33" s="67"/>
      <c r="C33" s="79" t="s">
        <v>386</v>
      </c>
      <c r="D33" s="80" t="s">
        <v>10</v>
      </c>
      <c r="E33" s="71">
        <v>200</v>
      </c>
    </row>
    <row r="34" spans="1:5" ht="12.75" customHeight="1">
      <c r="A34" s="63"/>
      <c r="B34" s="67"/>
      <c r="C34" s="79" t="s">
        <v>387</v>
      </c>
      <c r="D34" s="80" t="s">
        <v>10</v>
      </c>
      <c r="E34" s="71">
        <v>2</v>
      </c>
    </row>
    <row r="35" spans="1:5" ht="12.75" customHeight="1">
      <c r="A35" s="63"/>
      <c r="B35" s="67"/>
      <c r="C35" s="64" t="s">
        <v>388</v>
      </c>
      <c r="D35" s="62" t="s">
        <v>10</v>
      </c>
      <c r="E35" s="71">
        <v>50</v>
      </c>
    </row>
    <row r="36" spans="1:5" ht="12.75" customHeight="1">
      <c r="A36" s="63"/>
      <c r="B36" s="67"/>
      <c r="C36" s="78" t="s">
        <v>389</v>
      </c>
      <c r="D36" s="67" t="s">
        <v>361</v>
      </c>
      <c r="E36" s="69">
        <v>100</v>
      </c>
    </row>
    <row r="37" spans="1:5" ht="12.75" customHeight="1">
      <c r="A37" s="63"/>
      <c r="B37" s="67"/>
      <c r="C37" s="78" t="s">
        <v>390</v>
      </c>
      <c r="D37" s="67" t="s">
        <v>361</v>
      </c>
      <c r="E37" s="69">
        <v>50</v>
      </c>
    </row>
    <row r="38" spans="1:5" ht="12.75" customHeight="1">
      <c r="A38" s="63"/>
      <c r="B38" s="67"/>
      <c r="C38" s="78" t="s">
        <v>391</v>
      </c>
      <c r="D38" s="67" t="s">
        <v>361</v>
      </c>
      <c r="E38" s="69">
        <v>50</v>
      </c>
    </row>
    <row r="39" spans="1:5" ht="12.75" customHeight="1">
      <c r="A39" s="63"/>
      <c r="B39" s="67"/>
      <c r="C39" s="78" t="s">
        <v>392</v>
      </c>
      <c r="D39" s="67" t="s">
        <v>10</v>
      </c>
      <c r="E39" s="69">
        <v>30</v>
      </c>
    </row>
    <row r="40" spans="1:5" ht="12.75" customHeight="1">
      <c r="A40" s="63"/>
      <c r="B40" s="67"/>
      <c r="C40" s="81" t="s">
        <v>393</v>
      </c>
      <c r="D40" s="82" t="s">
        <v>10</v>
      </c>
      <c r="E40" s="69">
        <v>10</v>
      </c>
    </row>
    <row r="41" spans="1:5" ht="12.75" customHeight="1">
      <c r="A41" s="63"/>
      <c r="B41" s="67"/>
      <c r="C41" s="81" t="s">
        <v>394</v>
      </c>
      <c r="D41" s="82" t="s">
        <v>361</v>
      </c>
      <c r="E41" s="69">
        <v>50</v>
      </c>
    </row>
    <row r="42" spans="1:5" ht="12.75" customHeight="1">
      <c r="A42" s="63"/>
      <c r="B42" s="67"/>
      <c r="C42" s="78" t="s">
        <v>395</v>
      </c>
      <c r="D42" s="67" t="s">
        <v>10</v>
      </c>
      <c r="E42" s="69">
        <v>50</v>
      </c>
    </row>
    <row r="43" spans="1:5" ht="12.75" customHeight="1">
      <c r="A43" s="7">
        <v>2</v>
      </c>
      <c r="B43" s="83"/>
      <c r="C43" s="78" t="s">
        <v>396</v>
      </c>
      <c r="D43" s="67" t="s">
        <v>10</v>
      </c>
      <c r="E43" s="69">
        <v>100</v>
      </c>
    </row>
    <row r="44" spans="1:5" ht="12.75" customHeight="1">
      <c r="A44" s="7"/>
      <c r="B44" s="83"/>
      <c r="C44" s="78" t="s">
        <v>397</v>
      </c>
      <c r="D44" s="67" t="s">
        <v>10</v>
      </c>
      <c r="E44" s="69">
        <v>20</v>
      </c>
    </row>
    <row r="45" spans="1:5" ht="12.75" customHeight="1">
      <c r="A45" s="7">
        <v>2</v>
      </c>
      <c r="B45" s="11"/>
      <c r="C45" s="84" t="s">
        <v>398</v>
      </c>
      <c r="D45" s="67" t="s">
        <v>361</v>
      </c>
      <c r="E45" s="69">
        <v>100</v>
      </c>
    </row>
    <row r="46" spans="1:5" ht="12.75" customHeight="1">
      <c r="A46" s="85">
        <v>3</v>
      </c>
      <c r="B46" s="62"/>
      <c r="C46" s="78" t="s">
        <v>399</v>
      </c>
      <c r="D46" s="67" t="s">
        <v>361</v>
      </c>
      <c r="E46" s="69">
        <v>50</v>
      </c>
    </row>
    <row r="47" spans="1:5" ht="12.75" customHeight="1">
      <c r="A47" s="85">
        <v>4</v>
      </c>
      <c r="B47" s="62"/>
      <c r="C47" s="64" t="s">
        <v>400</v>
      </c>
      <c r="D47" s="62" t="s">
        <v>371</v>
      </c>
      <c r="E47" s="71">
        <v>4</v>
      </c>
    </row>
    <row r="48" spans="1:5" ht="12.75" customHeight="1">
      <c r="A48" s="86">
        <v>8</v>
      </c>
      <c r="B48" s="87"/>
      <c r="C48" s="88" t="s">
        <v>401</v>
      </c>
      <c r="D48" s="87" t="s">
        <v>10</v>
      </c>
      <c r="E48" s="89">
        <v>2</v>
      </c>
    </row>
  </sheetData>
  <mergeCells count="1">
    <mergeCell ref="A1:E1"/>
  </mergeCells>
  <pageMargins left="0.25" right="0.25" top="0.33" bottom="0.31" header="0" footer="0"/>
  <pageSetup paperSize="9" scale="97"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879d5f-3c5b-45fc-aa94-2fcfd474c58a" xsi:nil="true"/>
    <lcf76f155ced4ddcb4097134ff3c332f xmlns="9686fd7e-0dc8-479b-a935-90c91445c46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50FBDF94A110547A4A71E80497868DB" ma:contentTypeVersion="21" ma:contentTypeDescription="Crie um novo documento." ma:contentTypeScope="" ma:versionID="9dcf748170ef90f1873cc397dc6b243b">
  <xsd:schema xmlns:xsd="http://www.w3.org/2001/XMLSchema" xmlns:xs="http://www.w3.org/2001/XMLSchema" xmlns:p="http://schemas.microsoft.com/office/2006/metadata/properties" xmlns:ns1="http://schemas.microsoft.com/sharepoint/v3" xmlns:ns2="36879d5f-3c5b-45fc-aa94-2fcfd474c58a" xmlns:ns3="9686fd7e-0dc8-479b-a935-90c91445c466" targetNamespace="http://schemas.microsoft.com/office/2006/metadata/properties" ma:root="true" ma:fieldsID="f9f290b585044338397a263d0a552c3f" ns1:_="" ns2:_="" ns3:_="">
    <xsd:import namespace="http://schemas.microsoft.com/sharepoint/v3"/>
    <xsd:import namespace="36879d5f-3c5b-45fc-aa94-2fcfd474c58a"/>
    <xsd:import namespace="9686fd7e-0dc8-479b-a935-90c91445c46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MediaServiceSearchProperties" minOccurs="0"/>
                <xsd:element ref="ns3:MediaServiceObjectDetectorVersions" minOccurs="0"/>
                <xsd:element ref="ns3:MediaServiceBillingMetadata"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riedades da Política de Conformidade Unificada" ma:hidden="true" ma:internalName="_ip_UnifiedCompliancePolicyProperties">
      <xsd:simpleType>
        <xsd:restriction base="dms:Note"/>
      </xsd:simpleType>
    </xsd:element>
    <xsd:element name="_ip_UnifiedCompliancePolicyUIAction" ma:index="27"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879d5f-3c5b-45fc-aa94-2fcfd474c58a"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TaxCatchAll" ma:index="14" nillable="true" ma:displayName="Taxonomy Catch All Column" ma:hidden="true" ma:list="{c72d4997-d119-4b5d-ba51-90f448a98a47}" ma:internalName="TaxCatchAll" ma:showField="CatchAllData" ma:web="36879d5f-3c5b-45fc-aa94-2fcfd474c58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86fd7e-0dc8-479b-a935-90c91445c46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Marcações de imagem" ma:readOnly="false" ma:fieldId="{5cf76f15-5ced-4ddc-b409-7134ff3c332f}" ma:taxonomyMulti="true" ma:sspId="abe3d53f-864c-4c30-b421-a8cfe89dac5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7F329D-6549-443E-BC4F-4F646AE8CA0D}"/>
</file>

<file path=customXml/itemProps2.xml><?xml version="1.0" encoding="utf-8"?>
<ds:datastoreItem xmlns:ds="http://schemas.openxmlformats.org/officeDocument/2006/customXml" ds:itemID="{F319FEAA-054D-4F0E-9A98-15DFF40F2351}"/>
</file>

<file path=customXml/itemProps3.xml><?xml version="1.0" encoding="utf-8"?>
<ds:datastoreItem xmlns:ds="http://schemas.openxmlformats.org/officeDocument/2006/customXml" ds:itemID="{C3C41395-C3BC-4369-9CE5-363565B7F4B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IFCE</dc:creator>
  <cp:keywords/>
  <dc:description/>
  <cp:lastModifiedBy>Raquel Priscyla da Silva Costa</cp:lastModifiedBy>
  <cp:revision/>
  <dcterms:created xsi:type="dcterms:W3CDTF">2017-01-10T18:41:49Z</dcterms:created>
  <dcterms:modified xsi:type="dcterms:W3CDTF">2025-07-29T16:50:48Z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0x010100A50FBDF94A110547A4A71E80497868DB</vt:lpwstr>
  </property>
  <property fmtid="{D5CDD505-2E9C-101B-9397-08002B2CF9AE}" pid="3" name="MediaServiceImageTags">
    <vt:lpwstr/>
  </property>
</Properties>
</file>