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Rute\Downloads\"/>
    </mc:Choice>
  </mc:AlternateContent>
  <xr:revisionPtr revIDLastSave="0" documentId="8_{5B5342E1-1760-40FB-819F-726BBBC90974}" xr6:coauthVersionLast="47" xr6:coauthVersionMax="47" xr10:uidLastSave="{00000000-0000-0000-0000-000000000000}"/>
  <bookViews>
    <workbookView xWindow="-120" yWindow="-120" windowWidth="20730" windowHeight="11160" xr2:uid="{00000000-000D-0000-FFFF-FFFF00000000}"/>
  </bookViews>
  <sheets>
    <sheet name="RESUMO" sheetId="1" r:id="rId1"/>
    <sheet name="MERENDEIRO_PAR" sheetId="4" r:id="rId2"/>
    <sheet name="MERENDEIRO_CANG" sheetId="2" r:id="rId3"/>
    <sheet name="MERENDEIRO_NC" sheetId="3" r:id="rId4"/>
    <sheet name="MERENDEIRO_SPP" sheetId="5" r:id="rId5"/>
    <sheet name="MATERIAIS" sheetId="10" r:id="rId6"/>
    <sheet name="UNIFORME EPI E SEGURO DE VIDA" sheetId="8"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11" roundtripDataChecksum="YvcFXF0bQdmBmFKPZU9BVgOkYgDskIP3gZEBi1OBioY="/>
    </ext>
  </extLst>
</workbook>
</file>

<file path=xl/calcChain.xml><?xml version="1.0" encoding="utf-8"?>
<calcChain xmlns="http://schemas.openxmlformats.org/spreadsheetml/2006/main">
  <c r="E9" i="1" l="1"/>
  <c r="E8" i="1"/>
  <c r="E7" i="1"/>
  <c r="E6" i="1"/>
  <c r="M164" i="10"/>
  <c r="O145" i="5" s="1"/>
  <c r="O73" i="5"/>
  <c r="K164" i="10"/>
  <c r="O145" i="4" s="1"/>
  <c r="O73" i="4"/>
  <c r="I164" i="10"/>
  <c r="O145" i="3" s="1"/>
  <c r="L119" i="2"/>
  <c r="O73" i="3"/>
  <c r="G159" i="10"/>
  <c r="M15" i="10"/>
  <c r="M18" i="10"/>
  <c r="M21" i="10"/>
  <c r="M24" i="10"/>
  <c r="M27" i="10"/>
  <c r="M30" i="10"/>
  <c r="M33" i="10"/>
  <c r="M36" i="10"/>
  <c r="M39" i="10"/>
  <c r="M42" i="10"/>
  <c r="M45" i="10"/>
  <c r="M48" i="10"/>
  <c r="M51" i="10"/>
  <c r="M54" i="10"/>
  <c r="M57" i="10"/>
  <c r="M60" i="10"/>
  <c r="M63" i="10"/>
  <c r="M66" i="10"/>
  <c r="M69" i="10"/>
  <c r="M72" i="10"/>
  <c r="M75" i="10"/>
  <c r="M78" i="10"/>
  <c r="M81" i="10"/>
  <c r="M84" i="10"/>
  <c r="M87" i="10"/>
  <c r="M90" i="10"/>
  <c r="M93" i="10"/>
  <c r="M96" i="10"/>
  <c r="M99" i="10"/>
  <c r="M102" i="10"/>
  <c r="M105" i="10"/>
  <c r="M108" i="10"/>
  <c r="M111" i="10"/>
  <c r="M114" i="10"/>
  <c r="M117" i="10"/>
  <c r="M120" i="10"/>
  <c r="M123" i="10"/>
  <c r="M126" i="10"/>
  <c r="M129" i="10"/>
  <c r="M132" i="10"/>
  <c r="M135" i="10"/>
  <c r="M138" i="10"/>
  <c r="M141" i="10"/>
  <c r="M144" i="10"/>
  <c r="M147" i="10"/>
  <c r="M150" i="10"/>
  <c r="M153" i="10"/>
  <c r="M156" i="10"/>
  <c r="M159" i="10"/>
  <c r="M12" i="10"/>
  <c r="K15" i="10"/>
  <c r="K18" i="10"/>
  <c r="K21" i="10"/>
  <c r="K24" i="10"/>
  <c r="K27" i="10"/>
  <c r="K30" i="10"/>
  <c r="K33" i="10"/>
  <c r="K36" i="10"/>
  <c r="K39" i="10"/>
  <c r="K42" i="10"/>
  <c r="K45" i="10"/>
  <c r="K48" i="10"/>
  <c r="K51" i="10"/>
  <c r="K54" i="10"/>
  <c r="K57" i="10"/>
  <c r="K60" i="10"/>
  <c r="K63" i="10"/>
  <c r="K66" i="10"/>
  <c r="K69" i="10"/>
  <c r="K72" i="10"/>
  <c r="K75" i="10"/>
  <c r="K78" i="10"/>
  <c r="K81" i="10"/>
  <c r="K84" i="10"/>
  <c r="K87" i="10"/>
  <c r="K90" i="10"/>
  <c r="K93" i="10"/>
  <c r="K96" i="10"/>
  <c r="K99" i="10"/>
  <c r="K102" i="10"/>
  <c r="K105" i="10"/>
  <c r="K108" i="10"/>
  <c r="K111" i="10"/>
  <c r="K114" i="10"/>
  <c r="K117" i="10"/>
  <c r="K120" i="10"/>
  <c r="K123" i="10"/>
  <c r="K126" i="10"/>
  <c r="K129" i="10"/>
  <c r="K132" i="10"/>
  <c r="K135" i="10"/>
  <c r="K138" i="10"/>
  <c r="K141" i="10"/>
  <c r="K144" i="10"/>
  <c r="K147" i="10"/>
  <c r="K150" i="10"/>
  <c r="K153" i="10"/>
  <c r="K156" i="10"/>
  <c r="K159" i="10"/>
  <c r="K12" i="10"/>
  <c r="I15" i="10"/>
  <c r="I18" i="10"/>
  <c r="I21" i="10"/>
  <c r="I24" i="10"/>
  <c r="I27" i="10"/>
  <c r="I30" i="10"/>
  <c r="I33" i="10"/>
  <c r="I36" i="10"/>
  <c r="I39" i="10"/>
  <c r="I42" i="10"/>
  <c r="I45" i="10"/>
  <c r="I48" i="10"/>
  <c r="I51" i="10"/>
  <c r="I54" i="10"/>
  <c r="I57" i="10"/>
  <c r="I60" i="10"/>
  <c r="I63" i="10"/>
  <c r="I66" i="10"/>
  <c r="I69" i="10"/>
  <c r="I72" i="10"/>
  <c r="I75" i="10"/>
  <c r="I78" i="10"/>
  <c r="I81" i="10"/>
  <c r="I84" i="10"/>
  <c r="I87" i="10"/>
  <c r="I90" i="10"/>
  <c r="I93" i="10"/>
  <c r="I96" i="10"/>
  <c r="I99" i="10"/>
  <c r="I102" i="10"/>
  <c r="I105" i="10"/>
  <c r="I108" i="10"/>
  <c r="I111" i="10"/>
  <c r="I114" i="10"/>
  <c r="I117" i="10"/>
  <c r="I120" i="10"/>
  <c r="I123" i="10"/>
  <c r="I126" i="10"/>
  <c r="I129" i="10"/>
  <c r="I132" i="10"/>
  <c r="I135" i="10"/>
  <c r="I138" i="10"/>
  <c r="I141" i="10"/>
  <c r="I144" i="10"/>
  <c r="I147" i="10"/>
  <c r="I150" i="10"/>
  <c r="I153" i="10"/>
  <c r="I156" i="10"/>
  <c r="I159" i="10"/>
  <c r="I12" i="10"/>
  <c r="G15" i="10"/>
  <c r="G18" i="10"/>
  <c r="G21" i="10"/>
  <c r="G24" i="10"/>
  <c r="G27" i="10"/>
  <c r="G30" i="10"/>
  <c r="G33" i="10"/>
  <c r="G36" i="10"/>
  <c r="G39" i="10"/>
  <c r="G42" i="10"/>
  <c r="G45" i="10"/>
  <c r="G48" i="10"/>
  <c r="G51" i="10"/>
  <c r="G54" i="10"/>
  <c r="G57" i="10"/>
  <c r="G60" i="10"/>
  <c r="G63" i="10"/>
  <c r="G66" i="10"/>
  <c r="G69" i="10"/>
  <c r="G72" i="10"/>
  <c r="G75" i="10"/>
  <c r="G78" i="10"/>
  <c r="G81" i="10"/>
  <c r="G84" i="10"/>
  <c r="G87" i="10"/>
  <c r="G90" i="10"/>
  <c r="G93" i="10"/>
  <c r="G96" i="10"/>
  <c r="G99" i="10"/>
  <c r="G102" i="10"/>
  <c r="G105" i="10"/>
  <c r="G108" i="10"/>
  <c r="G111" i="10"/>
  <c r="G114" i="10"/>
  <c r="G117" i="10"/>
  <c r="G120" i="10"/>
  <c r="G123" i="10"/>
  <c r="G126" i="10"/>
  <c r="G129" i="10"/>
  <c r="G132" i="10"/>
  <c r="G135" i="10"/>
  <c r="G138" i="10"/>
  <c r="G141" i="10"/>
  <c r="G144" i="10"/>
  <c r="G147" i="10"/>
  <c r="G150" i="10"/>
  <c r="G153" i="10"/>
  <c r="G156" i="10"/>
  <c r="G12" i="10"/>
  <c r="L57" i="8"/>
  <c r="J57" i="8"/>
  <c r="H57" i="8"/>
  <c r="F57" i="8"/>
  <c r="F60" i="8" s="1"/>
  <c r="O73" i="2" s="1"/>
  <c r="L15" i="8"/>
  <c r="L18" i="8"/>
  <c r="L21" i="8"/>
  <c r="L24" i="8"/>
  <c r="L27" i="8"/>
  <c r="L30" i="8"/>
  <c r="L33" i="8"/>
  <c r="L36" i="8"/>
  <c r="L39" i="8"/>
  <c r="L42" i="8"/>
  <c r="L45" i="8"/>
  <c r="L48" i="8"/>
  <c r="L12" i="8"/>
  <c r="J15" i="8"/>
  <c r="J18" i="8"/>
  <c r="J21" i="8"/>
  <c r="J24" i="8"/>
  <c r="J27" i="8"/>
  <c r="J30" i="8"/>
  <c r="J33" i="8"/>
  <c r="J36" i="8"/>
  <c r="J39" i="8"/>
  <c r="J42" i="8"/>
  <c r="J45" i="8"/>
  <c r="J48" i="8"/>
  <c r="J12" i="8"/>
  <c r="H15" i="8"/>
  <c r="H18" i="8"/>
  <c r="H21" i="8"/>
  <c r="H24" i="8"/>
  <c r="H27" i="8"/>
  <c r="H30" i="8"/>
  <c r="H33" i="8"/>
  <c r="H36" i="8"/>
  <c r="H39" i="8"/>
  <c r="H42" i="8"/>
  <c r="H45" i="8"/>
  <c r="H48" i="8"/>
  <c r="H12" i="8"/>
  <c r="F24" i="8"/>
  <c r="F27" i="8"/>
  <c r="F30" i="8"/>
  <c r="F33" i="8"/>
  <c r="F36" i="8"/>
  <c r="F42" i="8"/>
  <c r="F45" i="8"/>
  <c r="E48" i="8"/>
  <c r="F48" i="8" s="1"/>
  <c r="E39" i="8"/>
  <c r="F39" i="8" s="1"/>
  <c r="E21" i="8"/>
  <c r="F21" i="8" s="1"/>
  <c r="E18" i="8"/>
  <c r="F18" i="8" s="1"/>
  <c r="E15" i="8"/>
  <c r="F15" i="8" s="1"/>
  <c r="E12" i="8"/>
  <c r="F12" i="8" s="1"/>
  <c r="L161" i="5"/>
  <c r="O128" i="5"/>
  <c r="O133" i="5" s="1"/>
  <c r="L124" i="5"/>
  <c r="L119" i="5"/>
  <c r="L95" i="5"/>
  <c r="L97" i="5" s="1"/>
  <c r="L91" i="5"/>
  <c r="L89" i="5"/>
  <c r="L90" i="5" s="1"/>
  <c r="O70" i="5"/>
  <c r="O68" i="5" s="1"/>
  <c r="L59" i="5"/>
  <c r="L96" i="5" s="1"/>
  <c r="L57" i="5"/>
  <c r="L43" i="5"/>
  <c r="O32" i="5"/>
  <c r="O67" i="5" s="1"/>
  <c r="O65" i="5" s="1"/>
  <c r="L161" i="4"/>
  <c r="O133" i="4"/>
  <c r="O128" i="4"/>
  <c r="L124" i="4"/>
  <c r="L119" i="4"/>
  <c r="L95" i="4"/>
  <c r="L97" i="4" s="1"/>
  <c r="L91" i="4"/>
  <c r="L89" i="4"/>
  <c r="L90" i="4" s="1"/>
  <c r="O70" i="4"/>
  <c r="O68" i="4" s="1"/>
  <c r="L59" i="4"/>
  <c r="L57" i="4"/>
  <c r="L43" i="4"/>
  <c r="O33" i="4"/>
  <c r="O32" i="4"/>
  <c r="O67" i="4" s="1"/>
  <c r="O65" i="4" s="1"/>
  <c r="L161" i="3"/>
  <c r="O128" i="3"/>
  <c r="O133" i="3" s="1"/>
  <c r="L119" i="3"/>
  <c r="L124" i="3" s="1"/>
  <c r="L95" i="3"/>
  <c r="L96" i="3" s="1"/>
  <c r="L91" i="3"/>
  <c r="L90" i="3"/>
  <c r="L89" i="3"/>
  <c r="O70" i="3"/>
  <c r="O68" i="3" s="1"/>
  <c r="L59" i="3"/>
  <c r="L57" i="3"/>
  <c r="L43" i="3"/>
  <c r="O32" i="3"/>
  <c r="O35" i="3" s="1"/>
  <c r="L161" i="2"/>
  <c r="O133" i="2"/>
  <c r="O128" i="2"/>
  <c r="L124" i="2"/>
  <c r="L95" i="2"/>
  <c r="L97" i="2" s="1"/>
  <c r="L91" i="2"/>
  <c r="L89" i="2"/>
  <c r="L90" i="2" s="1"/>
  <c r="O70" i="2"/>
  <c r="O68" i="2" s="1"/>
  <c r="L57" i="2"/>
  <c r="L59" i="2" s="1"/>
  <c r="L96" i="2" s="1"/>
  <c r="L43" i="2"/>
  <c r="O33" i="2"/>
  <c r="O32" i="2"/>
  <c r="O67" i="2" s="1"/>
  <c r="O65" i="2" s="1"/>
  <c r="O35" i="5" l="1"/>
  <c r="O37" i="4"/>
  <c r="O34" i="4"/>
  <c r="O35" i="4"/>
  <c r="F51" i="8"/>
  <c r="F52" i="8" s="1"/>
  <c r="F53" i="8" s="1"/>
  <c r="H51" i="8"/>
  <c r="H52" i="8" s="1"/>
  <c r="H53" i="8" s="1"/>
  <c r="O141" i="3" s="1"/>
  <c r="L60" i="8"/>
  <c r="J60" i="8"/>
  <c r="H60" i="8"/>
  <c r="O34" i="2"/>
  <c r="O35" i="2"/>
  <c r="O37" i="2"/>
  <c r="O38" i="4"/>
  <c r="L96" i="4"/>
  <c r="O33" i="3"/>
  <c r="O37" i="3"/>
  <c r="O33" i="5"/>
  <c r="O37" i="5"/>
  <c r="O142" i="3"/>
  <c r="O152" i="3" s="1"/>
  <c r="O36" i="3"/>
  <c r="O67" i="3"/>
  <c r="O65" i="3" s="1"/>
  <c r="L97" i="3"/>
  <c r="O36" i="5"/>
  <c r="O38" i="5" s="1"/>
  <c r="O36" i="2"/>
  <c r="O38" i="2" s="1"/>
  <c r="O34" i="3"/>
  <c r="O36" i="4"/>
  <c r="O34" i="5"/>
  <c r="O74" i="2"/>
  <c r="O83" i="2" s="1"/>
  <c r="O74" i="5"/>
  <c r="O83" i="5" s="1"/>
  <c r="O74" i="4"/>
  <c r="O83" i="4" s="1"/>
  <c r="O152" i="2" l="1"/>
  <c r="O141" i="2"/>
  <c r="O142" i="2" s="1"/>
  <c r="O38" i="3"/>
  <c r="O44" i="3" s="1"/>
  <c r="M162" i="10"/>
  <c r="M163" i="10" s="1"/>
  <c r="G162" i="10"/>
  <c r="G163" i="10" s="1"/>
  <c r="I162" i="10"/>
  <c r="I163" i="10" s="1"/>
  <c r="K162" i="10"/>
  <c r="K163" i="10" s="1"/>
  <c r="J51" i="8"/>
  <c r="J52" i="8" s="1"/>
  <c r="J53" i="8" s="1"/>
  <c r="O141" i="4" s="1"/>
  <c r="O142" i="4" s="1"/>
  <c r="O152" i="4" s="1"/>
  <c r="L51" i="8"/>
  <c r="L52" i="8" s="1"/>
  <c r="L53" i="8" s="1"/>
  <c r="O141" i="5" s="1"/>
  <c r="O43" i="2"/>
  <c r="O173" i="2"/>
  <c r="O44" i="2"/>
  <c r="O44" i="5"/>
  <c r="O173" i="5"/>
  <c r="O43" i="5"/>
  <c r="O45" i="5" s="1"/>
  <c r="O81" i="5" s="1"/>
  <c r="O173" i="3"/>
  <c r="O43" i="3"/>
  <c r="O74" i="3"/>
  <c r="O83" i="3" s="1"/>
  <c r="O148" i="4"/>
  <c r="O153" i="4" s="1"/>
  <c r="O148" i="5"/>
  <c r="O153" i="5" s="1"/>
  <c r="O43" i="4"/>
  <c r="O45" i="4" s="1"/>
  <c r="O57" i="4" s="1"/>
  <c r="O173" i="4"/>
  <c r="O44" i="4"/>
  <c r="O142" i="5"/>
  <c r="O152" i="5" s="1"/>
  <c r="O148" i="3"/>
  <c r="O153" i="3" s="1"/>
  <c r="O154" i="3" s="1"/>
  <c r="O177" i="3" s="1"/>
  <c r="O154" i="4" l="1"/>
  <c r="O177" i="4" s="1"/>
  <c r="O154" i="5"/>
  <c r="O177" i="5" s="1"/>
  <c r="O59" i="5"/>
  <c r="O82" i="5" s="1"/>
  <c r="O55" i="5"/>
  <c r="O53" i="5"/>
  <c r="O52" i="4"/>
  <c r="O55" i="4"/>
  <c r="O96" i="4"/>
  <c r="O58" i="4"/>
  <c r="O97" i="4"/>
  <c r="O91" i="4"/>
  <c r="O54" i="4"/>
  <c r="G164" i="10"/>
  <c r="O145" i="2" s="1"/>
  <c r="O148" i="2" s="1"/>
  <c r="O153" i="2" s="1"/>
  <c r="O154" i="2" s="1"/>
  <c r="O177" i="2" s="1"/>
  <c r="O84" i="5"/>
  <c r="O45" i="3"/>
  <c r="O50" i="5"/>
  <c r="O51" i="5"/>
  <c r="O90" i="5"/>
  <c r="O57" i="5"/>
  <c r="O96" i="5"/>
  <c r="O97" i="5"/>
  <c r="O58" i="5"/>
  <c r="O81" i="4"/>
  <c r="O84" i="4" s="1"/>
  <c r="O59" i="4"/>
  <c r="O82" i="4" s="1"/>
  <c r="O90" i="4"/>
  <c r="O56" i="4"/>
  <c r="O53" i="4"/>
  <c r="O50" i="4"/>
  <c r="O51" i="4"/>
  <c r="O54" i="5"/>
  <c r="O91" i="5"/>
  <c r="O52" i="5"/>
  <c r="O56" i="5"/>
  <c r="O45" i="2"/>
  <c r="O174" i="4" l="1"/>
  <c r="O95" i="4"/>
  <c r="O98" i="4" s="1"/>
  <c r="O104" i="4" s="1"/>
  <c r="O89" i="4"/>
  <c r="O92" i="4" s="1"/>
  <c r="O103" i="4" s="1"/>
  <c r="O81" i="3"/>
  <c r="O58" i="3"/>
  <c r="O57" i="3"/>
  <c r="O59" i="3"/>
  <c r="O82" i="3" s="1"/>
  <c r="O51" i="3"/>
  <c r="O52" i="3"/>
  <c r="O90" i="3"/>
  <c r="O53" i="3"/>
  <c r="O55" i="3"/>
  <c r="O50" i="3"/>
  <c r="O56" i="3"/>
  <c r="O91" i="3"/>
  <c r="O96" i="3"/>
  <c r="O97" i="3"/>
  <c r="O54" i="3"/>
  <c r="O81" i="2"/>
  <c r="O90" i="2"/>
  <c r="O53" i="2"/>
  <c r="O55" i="2"/>
  <c r="O91" i="2"/>
  <c r="O56" i="2"/>
  <c r="O54" i="2"/>
  <c r="O97" i="2"/>
  <c r="O59" i="2"/>
  <c r="O82" i="2" s="1"/>
  <c r="O51" i="2"/>
  <c r="O52" i="2"/>
  <c r="O50" i="2"/>
  <c r="O58" i="2"/>
  <c r="O96" i="2"/>
  <c r="O57" i="2"/>
  <c r="O174" i="5"/>
  <c r="O89" i="5"/>
  <c r="O92" i="5" s="1"/>
  <c r="O103" i="5" s="1"/>
  <c r="O105" i="5" s="1"/>
  <c r="O175" i="5" s="1"/>
  <c r="O95" i="5"/>
  <c r="O98" i="5" s="1"/>
  <c r="O104" i="5" s="1"/>
  <c r="O123" i="5" l="1"/>
  <c r="O118" i="5"/>
  <c r="O122" i="5"/>
  <c r="O84" i="3"/>
  <c r="O120" i="5"/>
  <c r="O121" i="5"/>
  <c r="O119" i="5"/>
  <c r="O84" i="2"/>
  <c r="O105" i="4"/>
  <c r="O174" i="3" l="1"/>
  <c r="O89" i="3"/>
  <c r="O92" i="3" s="1"/>
  <c r="O103" i="3" s="1"/>
  <c r="O95" i="3"/>
  <c r="O98" i="3" s="1"/>
  <c r="O104" i="3" s="1"/>
  <c r="O124" i="5"/>
  <c r="O132" i="5" s="1"/>
  <c r="O134" i="5" s="1"/>
  <c r="O176" i="5" s="1"/>
  <c r="O178" i="5" s="1"/>
  <c r="O175" i="4"/>
  <c r="O120" i="4"/>
  <c r="O119" i="4"/>
  <c r="O118" i="4"/>
  <c r="O122" i="4"/>
  <c r="O123" i="4"/>
  <c r="O121" i="4"/>
  <c r="O174" i="2"/>
  <c r="O89" i="2"/>
  <c r="O92" i="2" s="1"/>
  <c r="O103" i="2" s="1"/>
  <c r="O95" i="2"/>
  <c r="O98" i="2" s="1"/>
  <c r="O104" i="2" s="1"/>
  <c r="O105" i="2" l="1"/>
  <c r="O124" i="4"/>
  <c r="O132" i="4" s="1"/>
  <c r="O134" i="4" s="1"/>
  <c r="O176" i="4" s="1"/>
  <c r="O178" i="4" s="1"/>
  <c r="O159" i="5"/>
  <c r="O105" i="3"/>
  <c r="O159" i="4" l="1"/>
  <c r="O175" i="3"/>
  <c r="O118" i="3"/>
  <c r="O121" i="3"/>
  <c r="O123" i="3"/>
  <c r="O122" i="3"/>
  <c r="O119" i="3"/>
  <c r="O120" i="3"/>
  <c r="O160" i="5"/>
  <c r="O164" i="5" s="1"/>
  <c r="O175" i="2"/>
  <c r="O119" i="2"/>
  <c r="O120" i="2"/>
  <c r="O118" i="2"/>
  <c r="O122" i="2"/>
  <c r="O123" i="2"/>
  <c r="O121" i="2"/>
  <c r="O162" i="5" l="1"/>
  <c r="O163" i="5"/>
  <c r="O124" i="3"/>
  <c r="O132" i="3" s="1"/>
  <c r="O134" i="3" s="1"/>
  <c r="O176" i="3" s="1"/>
  <c r="O178" i="3" s="1"/>
  <c r="O124" i="2"/>
  <c r="O132" i="2" s="1"/>
  <c r="O134" i="2" s="1"/>
  <c r="O176" i="2" s="1"/>
  <c r="O178" i="2" s="1"/>
  <c r="O160" i="4"/>
  <c r="O161" i="5" l="1"/>
  <c r="O165" i="5" s="1"/>
  <c r="O179" i="5" s="1"/>
  <c r="O180" i="5" s="1"/>
  <c r="F9" i="1" s="1"/>
  <c r="H9" i="1" s="1"/>
  <c r="O159" i="2"/>
  <c r="O160" i="2" s="1"/>
  <c r="O164" i="2" s="1"/>
  <c r="O162" i="4"/>
  <c r="O163" i="4"/>
  <c r="O159" i="3"/>
  <c r="O160" i="3" s="1"/>
  <c r="O164" i="4"/>
  <c r="I9" i="1" l="1"/>
  <c r="O164" i="3"/>
  <c r="O162" i="2"/>
  <c r="O163" i="2"/>
  <c r="O162" i="3"/>
  <c r="O163" i="3"/>
  <c r="O161" i="4"/>
  <c r="O165" i="4" s="1"/>
  <c r="O179" i="4" s="1"/>
  <c r="O180" i="4" s="1"/>
  <c r="F6" i="1" s="1"/>
  <c r="O161" i="3" l="1"/>
  <c r="O165" i="3" s="1"/>
  <c r="O179" i="3" s="1"/>
  <c r="O180" i="3" s="1"/>
  <c r="F8" i="1" s="1"/>
  <c r="I8" i="1" s="1"/>
  <c r="O161" i="2"/>
  <c r="O165" i="2" s="1"/>
  <c r="O179" i="2" s="1"/>
  <c r="O180" i="2" s="1"/>
  <c r="F7" i="1" s="1"/>
  <c r="I7" i="1" s="1"/>
  <c r="I6" i="1"/>
  <c r="H6" i="1"/>
  <c r="H8" i="1" l="1"/>
  <c r="H7" i="1"/>
</calcChain>
</file>

<file path=xl/sharedStrings.xml><?xml version="1.0" encoding="utf-8"?>
<sst xmlns="http://schemas.openxmlformats.org/spreadsheetml/2006/main" count="1183" uniqueCount="355">
  <si>
    <t>QUADRO RESUMO DO VALOR DOS SERVIÇOS - POLO LESTE-AGRESTE</t>
  </si>
  <si>
    <t>Item</t>
  </si>
  <si>
    <t>Profissional</t>
  </si>
  <si>
    <t>Quant. de Postos a Contratar</t>
  </si>
  <si>
    <t>Valor Mensal por unidade do Posto (estimado) - R$</t>
  </si>
  <si>
    <t>Valor Mensal Total do Posto (estimado) - R$</t>
  </si>
  <si>
    <t>Quant. de meses de Execução</t>
  </si>
  <si>
    <t>Total Anual (estimado) - R$</t>
  </si>
  <si>
    <t>Gerenciador</t>
  </si>
  <si>
    <t>Merendeiro(a) - Campus Parnamirim</t>
  </si>
  <si>
    <t>Participante</t>
  </si>
  <si>
    <t>Merendeiro(a) - Campus Canguaretama</t>
  </si>
  <si>
    <t>Merendeiro(a) - Campus Nova Cruz</t>
  </si>
  <si>
    <t>Merendeiro(a) - Campus São Paulo do Potengi</t>
  </si>
  <si>
    <t>CATEGORIA PROFISSIONAL: MERENDEIRO(A)</t>
  </si>
  <si>
    <t>DISCRIMINAÇÃO DOS SERVIÇOS (dados referentes à contratação)</t>
  </si>
  <si>
    <t>Data de apresentação de proposta (dia/mês/ano)</t>
  </si>
  <si>
    <t>Município/UF de prestação do serviço</t>
  </si>
  <si>
    <t>CANGUARETAMA/RN</t>
  </si>
  <si>
    <t>Convenção Coletiva de Trabalho - Termo Aditivo</t>
  </si>
  <si>
    <t>Número de meses de execução contratual</t>
  </si>
  <si>
    <t>IDENTIFICAÇÃO DO SERVIÇO</t>
  </si>
  <si>
    <t>TIPO DE SERVIÇO</t>
  </si>
  <si>
    <t>UNIDADE DE MEDIDA</t>
  </si>
  <si>
    <t>Quantidade total a contratar (em função da unidade de medida)</t>
  </si>
  <si>
    <t>Merendeiro(a)</t>
  </si>
  <si>
    <t>Posto</t>
  </si>
  <si>
    <t>MÃO-DE-OBRA VINCULADA À EXECUÇÃO CONTRATUAL</t>
  </si>
  <si>
    <t>Tipo de serviço (mesmo serviço com característica distintas)</t>
  </si>
  <si>
    <t>MERENDEIRO(A)</t>
  </si>
  <si>
    <t>Classificação Brasileira de Ocupação (CBO)</t>
  </si>
  <si>
    <t xml:space="preserve">5132-05	</t>
  </si>
  <si>
    <t>Salário Normativo da Categoria Profissional</t>
  </si>
  <si>
    <t>Data base da categoria (dia/mês/ano)</t>
  </si>
  <si>
    <t>Categoria profissional (vinculada à execução contratual)</t>
  </si>
  <si>
    <t>MÓDULO 1: Composição da Remuneração</t>
  </si>
  <si>
    <t>Composição da Remuneração</t>
  </si>
  <si>
    <t>Percentual</t>
  </si>
  <si>
    <t>Valor</t>
  </si>
  <si>
    <t>A</t>
  </si>
  <si>
    <t>Salário Base</t>
  </si>
  <si>
    <t>B</t>
  </si>
  <si>
    <t>Adicional de Periculosidade</t>
  </si>
  <si>
    <t>C</t>
  </si>
  <si>
    <t>Adicional de Insalubridade</t>
  </si>
  <si>
    <t>D</t>
  </si>
  <si>
    <t>Adicional Noturno</t>
  </si>
  <si>
    <t>E</t>
  </si>
  <si>
    <t>Adicional de Hora Noturna Reduzida</t>
  </si>
  <si>
    <t>F</t>
  </si>
  <si>
    <t>Outros</t>
  </si>
  <si>
    <t>Total (A + B + C + D + E + F)</t>
  </si>
  <si>
    <t>MÓDULO 2: Encargos e Benefícios Anuais, Mensais e Diários
Submódulo 2.1 - 13º (décimo terceiro) Salário, Férias e Adicional de Férias</t>
  </si>
  <si>
    <t>2.1</t>
  </si>
  <si>
    <t>13º Salário e Adicional de Férias</t>
  </si>
  <si>
    <t xml:space="preserve">13º Salário     </t>
  </si>
  <si>
    <t xml:space="preserve">Adicional de Férias   </t>
  </si>
  <si>
    <t>Total (A + B)</t>
  </si>
  <si>
    <r>
      <rPr>
        <b/>
        <i/>
        <sz val="12"/>
        <color rgb="FFFF0000"/>
        <rFont val="Calibri"/>
      </rPr>
      <t>Nota:</t>
    </r>
    <r>
      <rPr>
        <i/>
        <sz val="12"/>
        <color rgb="FFFF0000"/>
        <rFont val="Calibri"/>
      </rPr>
      <t xml:space="preserve"> A cotação da Alínea "Férias" foi excluida da cotação, uma vez que o contrato a ser firmado terá duração superior a 12 meses, conforme Caderno Técnico Limpeza - RN — SEGES/MP, p. 8.</t>
    </r>
  </si>
  <si>
    <t>2.2</t>
  </si>
  <si>
    <t>GPS, FGTS e outras contribuições</t>
  </si>
  <si>
    <t>INSS</t>
  </si>
  <si>
    <t>Salário educação</t>
  </si>
  <si>
    <t>SAT- GIL/RAT</t>
  </si>
  <si>
    <t>SESC</t>
  </si>
  <si>
    <t>SENAC</t>
  </si>
  <si>
    <t>G</t>
  </si>
  <si>
    <t>SEBRAE</t>
  </si>
  <si>
    <t>H</t>
  </si>
  <si>
    <t>INCRA</t>
  </si>
  <si>
    <t>Subtotal (A + B + C +D + E + F + G + H)</t>
  </si>
  <si>
    <t>I</t>
  </si>
  <si>
    <t>FGTS</t>
  </si>
  <si>
    <t>Total (Subtotal + I)</t>
  </si>
  <si>
    <r>
      <rPr>
        <b/>
        <i/>
        <sz val="12"/>
        <color rgb="FFFF0000"/>
        <rFont val="Calibri"/>
      </rPr>
      <t>Nota:</t>
    </r>
    <r>
      <rPr>
        <i/>
        <sz val="12"/>
        <color rgb="FFFF0000"/>
        <rFont val="Calibri"/>
      </rPr>
      <t xml:space="preserve"> A base de cálculos das alíneas do Submódulo 2.2 é a soma do Módulo 1 e Submódulos 2.1, conforme Refencial Técnico Audin-MPU de 2019, p. 30.</t>
    </r>
  </si>
  <si>
    <r>
      <rPr>
        <b/>
        <i/>
        <sz val="12"/>
        <color rgb="FFFF0000"/>
        <rFont val="Calibri"/>
      </rPr>
      <t>Nota:</t>
    </r>
    <r>
      <rPr>
        <i/>
        <sz val="12"/>
        <color rgb="FFFF0000"/>
        <rFont val="Calibri"/>
      </rPr>
      <t xml:space="preserve"> Os percentuais das Alíneas A a I foram estipulados por leis, Decretos, Acordão e  Normativos diversos não devem ser alterados, </t>
    </r>
    <r>
      <rPr>
        <i/>
        <u/>
        <sz val="12"/>
        <color rgb="FFFF0000"/>
        <rFont val="Calibri (Corpo)"/>
      </rPr>
      <t>exceto</t>
    </r>
    <r>
      <rPr>
        <i/>
        <sz val="12"/>
        <color rgb="FFFF0000"/>
        <rFont val="Calibri (Corpo)"/>
      </rPr>
      <t xml:space="preserve"> a Alínea C que deve representar a realidade tributária da empresa, conforme Refencial Técnico Audin-MPU de 2019, p. 29-39.</t>
    </r>
  </si>
  <si>
    <t>2.3</t>
  </si>
  <si>
    <t>Benefícios Mensais e Diários</t>
  </si>
  <si>
    <t>Vale-transporte (44 x A.1 - A.2)</t>
  </si>
  <si>
    <t>A.1</t>
  </si>
  <si>
    <t>Valor da tarifa da passagem</t>
  </si>
  <si>
    <t>A.2</t>
  </si>
  <si>
    <t>Contrapartida do beneficiário (6% do sálario-base)</t>
  </si>
  <si>
    <t>Auxílio alimentação (B.1 - B.2)</t>
  </si>
  <si>
    <t>B.1</t>
  </si>
  <si>
    <t>Auxílio alimentação integral</t>
  </si>
  <si>
    <t>B.2</t>
  </si>
  <si>
    <t>Contrapartida do beneficiário (20% do benefício)</t>
  </si>
  <si>
    <t>Assistência Médica e Familiar</t>
  </si>
  <si>
    <t>Benefício Social e Familiar</t>
  </si>
  <si>
    <t>SEGURO DE VIDA</t>
  </si>
  <si>
    <t>Total (A + B + C + D)</t>
  </si>
  <si>
    <r>
      <rPr>
        <b/>
        <i/>
        <sz val="12"/>
        <color rgb="FFFF0000"/>
        <rFont val="Calibri"/>
      </rPr>
      <t xml:space="preserve">Nota: </t>
    </r>
    <r>
      <rPr>
        <i/>
        <sz val="12"/>
        <color rgb="FFFF0000"/>
        <rFont val="Calibri"/>
      </rPr>
      <t>A memória de cálculo da Alínea A deve seguir o que foi orientado na CCT escolhida pela empresa, quando não houver especificação deve-se  usar o padrão: 
i) (Valor da tarifa da passagem x 2 x 22) – (6% x Salário-Base) para postos de 44 horas semanais, ou
ii) (Valor da tarifa da passagem x 2 x 15) – [6% x (Salário-Base/2)] para postos de 12x36 horas.</t>
    </r>
  </si>
  <si>
    <r>
      <rPr>
        <b/>
        <sz val="12"/>
        <color rgb="FFFF0000"/>
        <rFont val="Calibri"/>
      </rPr>
      <t xml:space="preserve">Nota: </t>
    </r>
    <r>
      <rPr>
        <sz val="12"/>
        <color rgb="FFFF0000"/>
        <rFont val="Calibri"/>
      </rPr>
      <t>No Município de Canguaretama não há transporte Municipal regulamentado</t>
    </r>
  </si>
  <si>
    <t>Quadro-Resumo</t>
  </si>
  <si>
    <t>Submódulo</t>
  </si>
  <si>
    <t>Encargos e Benefícios anuais, mensais e diários</t>
  </si>
  <si>
    <t>13º (décimo terceiro) Salário e Adicionais de Férias.</t>
  </si>
  <si>
    <t>GPS, FGTS E OUTRAS CONTRIBUIÇÕES</t>
  </si>
  <si>
    <t>Benefícios Mensais  e Diários</t>
  </si>
  <si>
    <t xml:space="preserve"> Total (2.1 + 2.2 + 2.3)</t>
  </si>
  <si>
    <t>Módulo 3 - Provisão para Rescisão</t>
  </si>
  <si>
    <t>3.1</t>
  </si>
  <si>
    <t>Aviso Prévio Indenizado</t>
  </si>
  <si>
    <t>Incidência do FGTS sobre o Aviso Prévio Indenizado</t>
  </si>
  <si>
    <t>Multa do FGTS sobre o Aviso Prévio Indenizado</t>
  </si>
  <si>
    <t>Total (A + B + C)</t>
  </si>
  <si>
    <t>3.2</t>
  </si>
  <si>
    <t>Aviso Prévio Trabalhado</t>
  </si>
  <si>
    <t>Incidência dos encargos do submódulo 2.2 s/ o Aviso Prévio Trabalhado</t>
  </si>
  <si>
    <t>Multa do FGTS sobre o Aviso Prévio Trabalhado</t>
  </si>
  <si>
    <r>
      <rPr>
        <b/>
        <sz val="12"/>
        <color rgb="FFFF0000"/>
        <rFont val="Calibri"/>
      </rPr>
      <t>Nota:</t>
    </r>
    <r>
      <rPr>
        <sz val="12"/>
        <color rgb="FFFF0000"/>
        <rFont val="Calibri"/>
      </rPr>
      <t xml:space="preserve"> de acordo com o 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t>
    </r>
  </si>
  <si>
    <t>Provisão para Rescisão</t>
  </si>
  <si>
    <t>Total do Aviso Prévio Indenizado</t>
  </si>
  <si>
    <t>Total do Aviso Prévio trabalhado</t>
  </si>
  <si>
    <t>Total (3.1 + 3.2)</t>
  </si>
  <si>
    <r>
      <rPr>
        <b/>
        <i/>
        <sz val="12"/>
        <color rgb="FFFF0000"/>
        <rFont val="Calibri"/>
      </rPr>
      <t xml:space="preserve">Nota: </t>
    </r>
    <r>
      <rPr>
        <i/>
        <sz val="12"/>
        <color rgb="FFFF0000"/>
        <rFont val="Calibri"/>
      </rPr>
      <t>A base de cálculo do Módulo 3 é diversa para cada alínea, conforme Refencial Técnico Audin-MPU de 2019, p. 47-59. A presente planilha já está de acordo com o normativo citado, por favor não alterar as fórmulas da coluna "Valor" do módulo em questão.</t>
    </r>
  </si>
  <si>
    <r>
      <rPr>
        <b/>
        <i/>
        <sz val="12"/>
        <color rgb="FFFF0000"/>
        <rFont val="Calibri"/>
      </rPr>
      <t xml:space="preserve">Nota: </t>
    </r>
    <r>
      <rPr>
        <i/>
        <sz val="12"/>
        <color rgb="FFFF0000"/>
        <rFont val="Calibri"/>
      </rPr>
      <t>Os Percentuais das Alíneas 3.1.A e 3.2.A são calculados sob fórmula padrão, que leva em consideração os percentuais de funcionários que foram demitidos por justa causa ou não, conforme dados do Cadastro Geral de Empregados e Desempregados (CAGED), referentes ao exercício de 2018, como explicado pelo Refencial Técnico Audin-MPU de 2019, p. 49 e 54.</t>
    </r>
  </si>
  <si>
    <r>
      <rPr>
        <b/>
        <i/>
        <sz val="12"/>
        <color rgb="FFFF0000"/>
        <rFont val="Calibri"/>
      </rPr>
      <t xml:space="preserve">Nota: </t>
    </r>
    <r>
      <rPr>
        <i/>
        <sz val="12"/>
        <color rgb="FFFF0000"/>
        <rFont val="Calibri"/>
      </rPr>
      <t>Para a Alínea 3.1.B, aplica-se o percentual da Alínea 2.2.I - FGTS, sob o percentual da Alínea 3.1.A, conforme Refencial Técnico Audin-MPU de 2019, p. 52.</t>
    </r>
  </si>
  <si>
    <r>
      <rPr>
        <b/>
        <i/>
        <sz val="12"/>
        <color rgb="FFFF0000"/>
        <rFont val="Calibri"/>
      </rPr>
      <t xml:space="preserve">Nota: </t>
    </r>
    <r>
      <rPr>
        <i/>
        <sz val="12"/>
        <color rgb="FFFF0000"/>
        <rFont val="Calibri"/>
      </rPr>
      <t>Para as Alíneas 3.2.B, aplica-se o somatório dos percentuais do Submódulo 2.2 sob o percentual da Alínea 3.2.A, conforme Refencial Técnico Audin-MPU de 2019, p. 54.</t>
    </r>
  </si>
  <si>
    <r>
      <rPr>
        <b/>
        <i/>
        <sz val="12"/>
        <color rgb="FFFF0000"/>
        <rFont val="Calibri"/>
      </rPr>
      <t xml:space="preserve">Nota:  </t>
    </r>
    <r>
      <rPr>
        <i/>
        <sz val="12"/>
        <color rgb="FFFF0000"/>
        <rFont val="Calibri"/>
      </rPr>
      <t>O percentual da Alínea 3.1.C é calculado sob a fórmula: (% Alínea 3.1.A) x 40% x (% Alínea 2.2.I FGTS) x 100. Já o percentual da Alínea 3.2.C é calculado sob a fórmula: (% Alínea 3.2.A) x 40% x (% Alínea 2.2.I FGTS) x 100. Tais cálculos estão de acordo com o Refencial Técnico Audin-MPU de 2019, p. 53 e p. 58.</t>
    </r>
  </si>
  <si>
    <t>Módulo 4 - Custo de Reposição do Profissional Ausente</t>
  </si>
  <si>
    <t>4.1</t>
  </si>
  <si>
    <t>Substituto nas Ausências Legais</t>
  </si>
  <si>
    <t>Substituto na cobertura de Férias</t>
  </si>
  <si>
    <t>Substituto na cobertura de Afastamento por doença</t>
  </si>
  <si>
    <t>Substituto na cobertura de Licença Maternidade</t>
  </si>
  <si>
    <t>Substituto na cobertura de Licença Paternidade</t>
  </si>
  <si>
    <t>Substituto na cobertura Ausência Legais</t>
  </si>
  <si>
    <t xml:space="preserve">Substituto na cobertura de Acidente de Trabalho </t>
  </si>
  <si>
    <t>Total (A + B + C+ D + E + F )</t>
  </si>
  <si>
    <t>4.2</t>
  </si>
  <si>
    <t>Substituto na Intrajornada</t>
  </si>
  <si>
    <t>Dias de Reposição</t>
  </si>
  <si>
    <t>Intervalo para Repouso ou Alimentação</t>
  </si>
  <si>
    <t>-</t>
  </si>
  <si>
    <t>Total (A)</t>
  </si>
  <si>
    <t>Custo de Reposição do Profissional Ausente</t>
  </si>
  <si>
    <t>Substituto nas ausências legais</t>
  </si>
  <si>
    <t>Total(4.1+4.2)</t>
  </si>
  <si>
    <r>
      <rPr>
        <b/>
        <i/>
        <sz val="12"/>
        <color rgb="FFFF0000"/>
        <rFont val="Calibri"/>
      </rPr>
      <t>Nota:</t>
    </r>
    <r>
      <rPr>
        <i/>
        <sz val="12"/>
        <color rgb="FFFF0000"/>
        <rFont val="Calibri"/>
      </rPr>
      <t xml:space="preserve"> A empresa deve zerar as Alíneas do Submódulo 4.1 e 4.2 que não atenderem a sua realidade para ajustar o Custo de Reposição do Profissional Ausente. O restante do cálculo é realizado automaticamente.</t>
    </r>
  </si>
  <si>
    <t>Módulo 5 - Insumos de Mão de Obra</t>
  </si>
  <si>
    <t>5.1</t>
  </si>
  <si>
    <t>Uniformes</t>
  </si>
  <si>
    <t xml:space="preserve">Uniformes e EPIs </t>
  </si>
  <si>
    <t xml:space="preserve">Total (A) </t>
  </si>
  <si>
    <t>5.2</t>
  </si>
  <si>
    <t>Materiais + Epi + Equipamento</t>
  </si>
  <si>
    <t>Materiais</t>
  </si>
  <si>
    <t>Equipamentos</t>
  </si>
  <si>
    <t>Insumos de Mão de Obra</t>
  </si>
  <si>
    <t>Uniformes e EPIs</t>
  </si>
  <si>
    <t>Materiais, Equipamento e Outros</t>
  </si>
  <si>
    <t>Total (5.1 + 5.2)</t>
  </si>
  <si>
    <r>
      <rPr>
        <b/>
        <i/>
        <sz val="12"/>
        <color rgb="FFFF0000"/>
        <rFont val="Calibri"/>
      </rPr>
      <t>Nota:</t>
    </r>
    <r>
      <rPr>
        <i/>
        <sz val="12"/>
        <color rgb="FFFF0000"/>
        <rFont val="Calibri"/>
      </rPr>
      <t xml:space="preserve"> Este módulo será pago conforme a entrega realizada e, de acordo com os valores da proposta da empresa. ( A EMPRESA DEVERÁ COMPROVAR A EXEQUIBILIDADE DOS ITENS QUE ESTIVEREM COM VALORES PROPOSTOS ABAIXO DE 75% DO VALOR COTADO PELA ADMINISTRAÇÃO, SOB PENA DE DESCLASSIFICAÇÃO CASO NÃO COMPROVAÇÃO).  Sendo de sua total responsabilidade a entrega dos itens solicitados pelo fiscal, sob pena de sanção, caso não atendimento à solicitação.</t>
    </r>
  </si>
  <si>
    <t>Módulo 6 - Custos Indiretos, Tributos e Lucro</t>
  </si>
  <si>
    <t>CUSTOS INDIRETOS, TRIBUTOS E LUCRO</t>
  </si>
  <si>
    <t>Custos Indiretos</t>
  </si>
  <si>
    <t>Lucro antes do Imposto de Renda</t>
  </si>
  <si>
    <r>
      <rPr>
        <sz val="12"/>
        <color theme="1"/>
        <rFont val="Calibri"/>
      </rPr>
      <t>Tributos (Lucro Real)</t>
    </r>
    <r>
      <rPr>
        <sz val="9"/>
        <color theme="1"/>
        <rFont val="Calibri (Corpo)"/>
      </rPr>
      <t xml:space="preserve"> (C1. + C.2 + C.3)</t>
    </r>
  </si>
  <si>
    <t>C.1</t>
  </si>
  <si>
    <t>PIS/PASEP</t>
  </si>
  <si>
    <t>C.2</t>
  </si>
  <si>
    <t>COFINS</t>
  </si>
  <si>
    <t>C.3</t>
  </si>
  <si>
    <t>ISS</t>
  </si>
  <si>
    <r>
      <rPr>
        <b/>
        <sz val="12"/>
        <color theme="1"/>
        <rFont val="Calibri"/>
      </rPr>
      <t>Total</t>
    </r>
    <r>
      <rPr>
        <b/>
        <sz val="9"/>
        <color theme="1"/>
        <rFont val="Calibri (Corpo)"/>
      </rPr>
      <t xml:space="preserve"> (A + B + C)</t>
    </r>
  </si>
  <si>
    <r>
      <rPr>
        <b/>
        <i/>
        <sz val="12"/>
        <color rgb="FFFF0000"/>
        <rFont val="Calibri"/>
      </rPr>
      <t>Nota:</t>
    </r>
    <r>
      <rPr>
        <i/>
        <sz val="12"/>
        <color rgb="FFFF0000"/>
        <rFont val="Calibri"/>
      </rPr>
      <t xml:space="preserve"> A base de cálculo da Alínea 6.A é o somatório dos Módulos 1, 2, 3, 4 e 5. Já o percentual é definido pela empresa.</t>
    </r>
  </si>
  <si>
    <r>
      <rPr>
        <b/>
        <i/>
        <sz val="12"/>
        <color rgb="FFFF0000"/>
        <rFont val="Calibri"/>
      </rPr>
      <t>Nota:</t>
    </r>
    <r>
      <rPr>
        <i/>
        <sz val="12"/>
        <color rgb="FFFF0000"/>
        <rFont val="Calibri"/>
      </rPr>
      <t xml:space="preserve"> A bsae de cálculo da Alínea 6.B é o somatório dos Módulos 1, 2, 3, 4, 5 e a Alínea 6.A. Já o percentual é definido pela empresa. </t>
    </r>
  </si>
  <si>
    <r>
      <rPr>
        <b/>
        <i/>
        <sz val="12"/>
        <color rgb="FFFF0000"/>
        <rFont val="Calibri"/>
      </rPr>
      <t>Nota:</t>
    </r>
    <r>
      <rPr>
        <i/>
        <sz val="12"/>
        <color rgb="FFFF0000"/>
        <rFont val="Calibri"/>
      </rPr>
      <t xml:space="preserve"> O cálculo do valor do percentual e do valor da Alínea C já está automatizado e de acordo com os normativos vigentes, sem necessidade de alteração.</t>
    </r>
  </si>
  <si>
    <t>QUADRO RESUMO DO CUSTO POR FUNCIONÁRIO</t>
  </si>
  <si>
    <t>MÓDULO</t>
  </si>
  <si>
    <t>Mão de obra vinculada à execução contratual (valor por empregado)</t>
  </si>
  <si>
    <t>Encargos e Benefícios Anuais, Mensais e Diários</t>
  </si>
  <si>
    <t>Insumos Diversos</t>
  </si>
  <si>
    <t>Subtotal (1 + 2 + 3 + 4 + 5)</t>
  </si>
  <si>
    <t>Custos Indiretos, Tributos e Lucro</t>
  </si>
  <si>
    <t>Total (Subtotal + 6)</t>
  </si>
  <si>
    <t>Obs 1: De acordo com o 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t>
  </si>
  <si>
    <t>Obs 2: Nas eventuais prorrogações do contrato, os custos não renováveis já pagos ou amortizados no primeiro ano da contratação deverão ser eliminados como condição para a renovação.</t>
  </si>
  <si>
    <t>Obs 3:os licitantes, quando tributados pelo regime de incidência não-cumulativa de PIS e COFINS, dever cotar na planilha de
custos e formação de preços as alíquotas médias efetivamente recolhidas dessas contribuições.</t>
  </si>
  <si>
    <t>NOVA CRUZ/RN</t>
  </si>
  <si>
    <r>
      <rPr>
        <b/>
        <i/>
        <sz val="12"/>
        <color rgb="FFFF0000"/>
        <rFont val="Calibri"/>
      </rPr>
      <t>Nota:</t>
    </r>
    <r>
      <rPr>
        <i/>
        <sz val="12"/>
        <color rgb="FFFF0000"/>
        <rFont val="Calibri"/>
      </rPr>
      <t xml:space="preserve"> A cotação da Alínea "Férias" foi excluida da cotação, uma vez que o contrato a ser firmado terá duração superior a 12 meses, conforme Caderno Técnico Limpeza - RN — SEGES/MP, p. 8.</t>
    </r>
  </si>
  <si>
    <r>
      <rPr>
        <b/>
        <i/>
        <sz val="12"/>
        <color rgb="FFFF0000"/>
        <rFont val="Calibri"/>
      </rPr>
      <t>Nota:</t>
    </r>
    <r>
      <rPr>
        <i/>
        <sz val="12"/>
        <color rgb="FFFF0000"/>
        <rFont val="Calibri"/>
      </rPr>
      <t xml:space="preserve"> A base de cálculos das alíneas do Submódulo 2.2 é a soma do Módulo 1 e Submódulos 2.1, conforme Refencial Técnico Audin-MPU de 2019, p. 30.</t>
    </r>
  </si>
  <si>
    <r>
      <rPr>
        <b/>
        <i/>
        <sz val="12"/>
        <color rgb="FFFF0000"/>
        <rFont val="Calibri"/>
      </rPr>
      <t>Nota:</t>
    </r>
    <r>
      <rPr>
        <i/>
        <sz val="12"/>
        <color rgb="FFFF0000"/>
        <rFont val="Calibri"/>
      </rPr>
      <t xml:space="preserve"> Os percentuais das Alíneas A a I foram estipulados por leis, Decretos, Acordão e  Normativos diversos não devem ser alterados, </t>
    </r>
    <r>
      <rPr>
        <i/>
        <u/>
        <sz val="12"/>
        <color rgb="FFFF0000"/>
        <rFont val="Calibri (Corpo)"/>
      </rPr>
      <t>exceto</t>
    </r>
    <r>
      <rPr>
        <i/>
        <sz val="12"/>
        <color rgb="FFFF0000"/>
        <rFont val="Calibri (Corpo)"/>
      </rPr>
      <t xml:space="preserve"> a Alínea C que deve representar a realidade tributária da empresa, conforme Refencial Técnico Audin-MPU de 2019, p. 29-39.</t>
    </r>
  </si>
  <si>
    <r>
      <rPr>
        <b/>
        <i/>
        <sz val="12"/>
        <color rgb="FFFF0000"/>
        <rFont val="Calibri"/>
      </rPr>
      <t xml:space="preserve">Nota: </t>
    </r>
    <r>
      <rPr>
        <i/>
        <sz val="12"/>
        <color rgb="FFFF0000"/>
        <rFont val="Calibri"/>
      </rPr>
      <t>A memória de cálculo da Alínea A deve seguir o que foi orientado na CCT escolhida pela empresa, quando não houver especificação deve-se  usar o padrão: 
i) (Valor da tarifa da passagem x 2 x 22) – (6% x Salário-Base) para postos de 44 horas semanais, ou
ii) (Valor da tarifa da passagem x 2 x 15) – [6% x (Salário-Base/2)] para postos de 12x36 horas.</t>
    </r>
  </si>
  <si>
    <r>
      <rPr>
        <b/>
        <sz val="12"/>
        <color rgb="FFFF0000"/>
        <rFont val="Calibri"/>
      </rPr>
      <t xml:space="preserve">Nota: </t>
    </r>
    <r>
      <rPr>
        <sz val="12"/>
        <color rgb="FFFF0000"/>
        <rFont val="Calibri"/>
      </rPr>
      <t>No Município de Nova Cruz não há transporte Municipal regulamentado</t>
    </r>
  </si>
  <si>
    <r>
      <rPr>
        <b/>
        <sz val="12"/>
        <color rgb="FFFF0000"/>
        <rFont val="Calibri"/>
      </rPr>
      <t>Nota:</t>
    </r>
    <r>
      <rPr>
        <sz val="12"/>
        <color rgb="FFFF0000"/>
        <rFont val="Calibri"/>
      </rPr>
      <t xml:space="preserve"> de acordo com o 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t>
    </r>
  </si>
  <si>
    <r>
      <rPr>
        <b/>
        <i/>
        <sz val="12"/>
        <color rgb="FFFF0000"/>
        <rFont val="Calibri"/>
      </rPr>
      <t xml:space="preserve">Nota: </t>
    </r>
    <r>
      <rPr>
        <i/>
        <sz val="12"/>
        <color rgb="FFFF0000"/>
        <rFont val="Calibri"/>
      </rPr>
      <t>A base de cálculo do Módulo 3 é diversa para cada alínea, conforme Refencial Técnico Audin-MPU de 2019, p. 47-59. A presente planilha já está de acordo com o normativo citado, por favor não alterar as fórmulas da coluna "Valor" do módulo em questão.</t>
    </r>
  </si>
  <si>
    <r>
      <rPr>
        <b/>
        <i/>
        <sz val="12"/>
        <color rgb="FFFF0000"/>
        <rFont val="Calibri"/>
      </rPr>
      <t xml:space="preserve">Nota: </t>
    </r>
    <r>
      <rPr>
        <i/>
        <sz val="12"/>
        <color rgb="FFFF0000"/>
        <rFont val="Calibri"/>
      </rPr>
      <t>Os Percentuais das Alíneas 3.1.A e 3.2.A são calculados sob fórmula padrão, que leva em consideração os percentuais de funcionários que foram demitidos por justa causa ou não, conforme dados do Cadastro Geral de Empregados e Desempregados (CAGED), referentes ao exercício de 2018, como explicado pelo Refencial Técnico Audin-MPU de 2019, p. 49 e 54.</t>
    </r>
  </si>
  <si>
    <r>
      <rPr>
        <b/>
        <i/>
        <sz val="12"/>
        <color rgb="FFFF0000"/>
        <rFont val="Calibri"/>
      </rPr>
      <t xml:space="preserve">Nota: </t>
    </r>
    <r>
      <rPr>
        <i/>
        <sz val="12"/>
        <color rgb="FFFF0000"/>
        <rFont val="Calibri"/>
      </rPr>
      <t>Para a Alínea 3.1.B, aplica-se o percentual da Alínea 2.2.I - FGTS, sob o percentual da Alínea 3.1.A, conforme Refencial Técnico Audin-MPU de 2019, p. 52.</t>
    </r>
  </si>
  <si>
    <r>
      <rPr>
        <b/>
        <i/>
        <sz val="12"/>
        <color rgb="FFFF0000"/>
        <rFont val="Calibri"/>
      </rPr>
      <t xml:space="preserve">Nota: </t>
    </r>
    <r>
      <rPr>
        <i/>
        <sz val="12"/>
        <color rgb="FFFF0000"/>
        <rFont val="Calibri"/>
      </rPr>
      <t>Para as Alíneas 3.2.B, aplica-se o somatório dos percentuais do Submódulo 2.2 sob o percentual da Alínea 3.2.A, conforme Refencial Técnico Audin-MPU de 2019, p. 54.</t>
    </r>
  </si>
  <si>
    <r>
      <rPr>
        <b/>
        <i/>
        <sz val="12"/>
        <color rgb="FFFF0000"/>
        <rFont val="Calibri"/>
      </rPr>
      <t xml:space="preserve">Nota:  </t>
    </r>
    <r>
      <rPr>
        <i/>
        <sz val="12"/>
        <color rgb="FFFF0000"/>
        <rFont val="Calibri"/>
      </rPr>
      <t>O percentual da Alínea 3.1.C é calculado sob a fórmula: (% Alínea 3.1.A) x 40% x (% Alínea 2.2.I FGTS) x 100. Já o percentual da Alínea 3.2.C é calculado sob a fórmula: (% Alínea 3.2.A) x 40% x (% Alínea 2.2.I FGTS) x 100. Tais cálculos estão de acordo com o Refencial Técnico Audin-MPU de 2019, p. 53 e p. 58.</t>
    </r>
  </si>
  <si>
    <r>
      <rPr>
        <b/>
        <i/>
        <sz val="12"/>
        <color rgb="FFFF0000"/>
        <rFont val="Calibri"/>
      </rPr>
      <t>Nota:</t>
    </r>
    <r>
      <rPr>
        <i/>
        <sz val="12"/>
        <color rgb="FFFF0000"/>
        <rFont val="Calibri"/>
      </rPr>
      <t xml:space="preserve"> A empresa deve zerar as Alíneas do Submódulo 4.1 e 4.2 que não atenderem a sua realidade para ajustar o Custo de Reposição do Profissional Ausente. O restante do cálculo é realizado automaticamente.</t>
    </r>
  </si>
  <si>
    <t>Nota: Este módulo será pago conforme a entrega realizada e, de acordo com os valores da proposta da empresa. ( A EMPRESA DEVERÁ COMPROVAR A EXEQUIBILIDADE DOS ITENS QUE ESTIVEREM COM VALORES PROPOSTOS ABAIXO DE 75% DO VALOR COTADO PELA ADMINISTRAÇÃO, SOB PENA DE DESCLASSIFICAÇÃO CASO NÃO COMPROVAÇÃO).  Sendo de sua total responsabilidade a entrega dos itens solicitados pelo fiscal, sob pena de sanção, caso não atendimento à solicitação.</t>
  </si>
  <si>
    <r>
      <rPr>
        <sz val="12"/>
        <color theme="1"/>
        <rFont val="Calibri"/>
      </rPr>
      <t>Tributos (Lucro Real)</t>
    </r>
    <r>
      <rPr>
        <sz val="9"/>
        <color theme="1"/>
        <rFont val="Calibri (Corpo)"/>
      </rPr>
      <t xml:space="preserve"> (C1. + C.2 + C.3)</t>
    </r>
  </si>
  <si>
    <r>
      <rPr>
        <b/>
        <sz val="12"/>
        <color theme="1"/>
        <rFont val="Calibri"/>
      </rPr>
      <t>Total</t>
    </r>
    <r>
      <rPr>
        <b/>
        <sz val="9"/>
        <color theme="1"/>
        <rFont val="Calibri (Corpo)"/>
      </rPr>
      <t xml:space="preserve"> (A + B + C)</t>
    </r>
  </si>
  <si>
    <r>
      <rPr>
        <b/>
        <i/>
        <sz val="12"/>
        <color rgb="FFFF0000"/>
        <rFont val="Calibri"/>
      </rPr>
      <t>Nota:</t>
    </r>
    <r>
      <rPr>
        <i/>
        <sz val="12"/>
        <color rgb="FFFF0000"/>
        <rFont val="Calibri"/>
      </rPr>
      <t xml:space="preserve"> A base de cálculo da Alínea 6.A é o somatório dos Módulos 1, 2, 3, 4 e 5. Já o percentual é definido pela empresa.</t>
    </r>
  </si>
  <si>
    <r>
      <rPr>
        <b/>
        <i/>
        <sz val="12"/>
        <color rgb="FFFF0000"/>
        <rFont val="Calibri"/>
      </rPr>
      <t>Nota:</t>
    </r>
    <r>
      <rPr>
        <i/>
        <sz val="12"/>
        <color rgb="FFFF0000"/>
        <rFont val="Calibri"/>
      </rPr>
      <t xml:space="preserve"> A bsae de cálculo da Alínea 6.B é o somatório dos Módulos 1, 2, 3, 4, 5 e a Alínea 6.A. Já o percentual é definido pela empresa. </t>
    </r>
  </si>
  <si>
    <r>
      <rPr>
        <b/>
        <i/>
        <sz val="12"/>
        <color rgb="FFFF0000"/>
        <rFont val="Calibri"/>
      </rPr>
      <t>Nota:</t>
    </r>
    <r>
      <rPr>
        <i/>
        <sz val="12"/>
        <color rgb="FFFF0000"/>
        <rFont val="Calibri"/>
      </rPr>
      <t xml:space="preserve"> O cálculo do valor do percentual e do valor da Alínea C já está automatizado e de acordo com os normativos vigentes, sem necessidade de alteração.</t>
    </r>
  </si>
  <si>
    <t>PARNAMIRIM/RN</t>
  </si>
  <si>
    <r>
      <rPr>
        <b/>
        <i/>
        <sz val="12"/>
        <color rgb="FFFF0000"/>
        <rFont val="Calibri"/>
      </rPr>
      <t>Nota:</t>
    </r>
    <r>
      <rPr>
        <i/>
        <sz val="12"/>
        <color rgb="FFFF0000"/>
        <rFont val="Calibri"/>
      </rPr>
      <t xml:space="preserve"> A cotação da Alínea "Férias" foi excluida da cotação, uma vez que o contrato a ser firmado terá duração superior a 12 meses, conforme Caderno Técnico Limpeza - RN — SEGES/MP, p. 8.</t>
    </r>
  </si>
  <si>
    <r>
      <rPr>
        <b/>
        <i/>
        <sz val="12"/>
        <color rgb="FFFF0000"/>
        <rFont val="Calibri"/>
      </rPr>
      <t>Nota:</t>
    </r>
    <r>
      <rPr>
        <i/>
        <sz val="12"/>
        <color rgb="FFFF0000"/>
        <rFont val="Calibri"/>
      </rPr>
      <t xml:space="preserve"> A base de cálculos das alíneas do Submódulo 2.2 é a soma do Módulo 1 e Submódulos 2.1, conforme Refencial Técnico Audin-MPU de 2019, p. 30.</t>
    </r>
  </si>
  <si>
    <r>
      <rPr>
        <b/>
        <i/>
        <sz val="12"/>
        <color rgb="FFFF0000"/>
        <rFont val="Calibri"/>
      </rPr>
      <t>Nota:</t>
    </r>
    <r>
      <rPr>
        <i/>
        <sz val="12"/>
        <color rgb="FFFF0000"/>
        <rFont val="Calibri"/>
      </rPr>
      <t xml:space="preserve"> Os percentuais das Alíneas A a I foram estipulados por leis, Decretos, Acordão e  Normativos diversos não devem ser alterados, </t>
    </r>
    <r>
      <rPr>
        <i/>
        <u/>
        <sz val="12"/>
        <color rgb="FFFF0000"/>
        <rFont val="Calibri (Corpo)"/>
      </rPr>
      <t>exceto</t>
    </r>
    <r>
      <rPr>
        <i/>
        <sz val="12"/>
        <color rgb="FFFF0000"/>
        <rFont val="Calibri (Corpo)"/>
      </rPr>
      <t xml:space="preserve"> a Alínea C que deve representar a realidade tributária da empresa, conforme Refencial Técnico Audin-MPU de 2019, p. 29-39.</t>
    </r>
  </si>
  <si>
    <r>
      <rPr>
        <b/>
        <i/>
        <sz val="12"/>
        <color rgb="FFFF0000"/>
        <rFont val="Calibri"/>
      </rPr>
      <t xml:space="preserve">Nota: </t>
    </r>
    <r>
      <rPr>
        <i/>
        <sz val="12"/>
        <color rgb="FFFF0000"/>
        <rFont val="Calibri"/>
      </rPr>
      <t>A memória de cálculo da Alínea A deve seguir o que foi orientado na CCT escolhida pela empresa, quando não houver especificação deve-se  usar o padrão: 
i) (Valor da tarifa da passagem x 2 x 22) – (6% x Salário-Base) para postos de 44 horas semanais, ou
ii) (Valor da tarifa da passagem x 2 x 15) – [6% x (Salário-Base/2)] para postos de 12x36 horas.</t>
    </r>
  </si>
  <si>
    <t>Nota: No Município de Parnamirim há transporte Municipal regulamentado e o valor da passagem é o que está preenchido no item A.1 (linha 6 - DECRETO Nº 7.234, DE 25 DE SETEMBRO DE 2023 - Prefeitura de Parnamirim/RN)</t>
  </si>
  <si>
    <r>
      <rPr>
        <b/>
        <sz val="12"/>
        <color rgb="FFFF0000"/>
        <rFont val="Calibri"/>
      </rPr>
      <t>Nota:</t>
    </r>
    <r>
      <rPr>
        <sz val="12"/>
        <color rgb="FFFF0000"/>
        <rFont val="Calibri"/>
      </rPr>
      <t xml:space="preserve"> de acordo com o 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t>
    </r>
  </si>
  <si>
    <r>
      <rPr>
        <b/>
        <i/>
        <sz val="12"/>
        <color rgb="FFFF0000"/>
        <rFont val="Calibri"/>
      </rPr>
      <t xml:space="preserve">Nota: </t>
    </r>
    <r>
      <rPr>
        <i/>
        <sz val="12"/>
        <color rgb="FFFF0000"/>
        <rFont val="Calibri"/>
      </rPr>
      <t>A base de cálculo do Módulo 3 é diversa para cada alínea, conforme Refencial Técnico Audin-MPU de 2019, p. 47-59. A presente planilha já está de acordo com o normativo citado, por favor não alterar as fórmulas da coluna "Valor" do módulo em questão.</t>
    </r>
  </si>
  <si>
    <r>
      <rPr>
        <b/>
        <i/>
        <sz val="12"/>
        <color rgb="FFFF0000"/>
        <rFont val="Calibri"/>
      </rPr>
      <t xml:space="preserve">Nota: </t>
    </r>
    <r>
      <rPr>
        <i/>
        <sz val="12"/>
        <color rgb="FFFF0000"/>
        <rFont val="Calibri"/>
      </rPr>
      <t>Os Percentuais das Alíneas 3.1.A e 3.2.A são calculados sob fórmula padrão, que leva em consideração os percentuais de funcionários que foram demitidos por justa causa ou não, conforme dados do Cadastro Geral de Empregados e Desempregados (CAGED), referentes ao exercício de 2018, como explicado pelo Refencial Técnico Audin-MPU de 2019, p. 49 e 54.</t>
    </r>
  </si>
  <si>
    <r>
      <rPr>
        <b/>
        <i/>
        <sz val="12"/>
        <color rgb="FFFF0000"/>
        <rFont val="Calibri"/>
      </rPr>
      <t xml:space="preserve">Nota: </t>
    </r>
    <r>
      <rPr>
        <i/>
        <sz val="12"/>
        <color rgb="FFFF0000"/>
        <rFont val="Calibri"/>
      </rPr>
      <t>Para a Alínea 3.1.B, aplica-se o percentual da Alínea 2.2.I - FGTS, sob o percentual da Alínea 3.1.A, conforme Refencial Técnico Audin-MPU de 2019, p. 52.</t>
    </r>
  </si>
  <si>
    <r>
      <rPr>
        <b/>
        <i/>
        <sz val="12"/>
        <color rgb="FFFF0000"/>
        <rFont val="Calibri"/>
      </rPr>
      <t xml:space="preserve">Nota: </t>
    </r>
    <r>
      <rPr>
        <i/>
        <sz val="12"/>
        <color rgb="FFFF0000"/>
        <rFont val="Calibri"/>
      </rPr>
      <t>Para as Alíneas 3.2.B, aplica-se o somatório dos percentuais do Submódulo 2.2 sob o percentual da Alínea 3.2.A, conforme Refencial Técnico Audin-MPU de 2019, p. 54.</t>
    </r>
  </si>
  <si>
    <r>
      <rPr>
        <b/>
        <i/>
        <sz val="12"/>
        <color rgb="FFFF0000"/>
        <rFont val="Calibri"/>
      </rPr>
      <t xml:space="preserve">Nota:  </t>
    </r>
    <r>
      <rPr>
        <i/>
        <sz val="12"/>
        <color rgb="FFFF0000"/>
        <rFont val="Calibri"/>
      </rPr>
      <t>O percentual da Alínea 3.1.C é calculado sob a fórmula: (% Alínea 3.1.A) x 40% x (% Alínea 2.2.I FGTS) x 100. Já o percentual da Alínea 3.2.C é calculado sob a fórmula: (% Alínea 3.2.A) x 40% x (% Alínea 2.2.I FGTS) x 100. Tais cálculos estão de acordo com o Refencial Técnico Audin-MPU de 2019, p. 53 e p. 58.</t>
    </r>
  </si>
  <si>
    <r>
      <rPr>
        <b/>
        <i/>
        <sz val="12"/>
        <color rgb="FFFF0000"/>
        <rFont val="Calibri"/>
      </rPr>
      <t>Nota:</t>
    </r>
    <r>
      <rPr>
        <i/>
        <sz val="12"/>
        <color rgb="FFFF0000"/>
        <rFont val="Calibri"/>
      </rPr>
      <t xml:space="preserve"> A empresa deve zerar as Alíneas do Submódulo 4.1 e 4.2 que não atenderem a sua realidade para ajustar o Custo de Reposição do Profissional Ausente. O restante do cálculo é realizado automaticamente.</t>
    </r>
  </si>
  <si>
    <r>
      <rPr>
        <sz val="12"/>
        <color theme="1"/>
        <rFont val="Calibri"/>
      </rPr>
      <t>Tributos (Lucro Real)</t>
    </r>
    <r>
      <rPr>
        <sz val="9"/>
        <color theme="1"/>
        <rFont val="Calibri (Corpo)"/>
      </rPr>
      <t xml:space="preserve"> (C1. + C.2 + C.3)</t>
    </r>
  </si>
  <si>
    <r>
      <rPr>
        <b/>
        <sz val="12"/>
        <color theme="1"/>
        <rFont val="Calibri"/>
      </rPr>
      <t>Total</t>
    </r>
    <r>
      <rPr>
        <b/>
        <sz val="9"/>
        <color theme="1"/>
        <rFont val="Calibri (Corpo)"/>
      </rPr>
      <t xml:space="preserve"> (A + B + C)</t>
    </r>
  </si>
  <si>
    <r>
      <rPr>
        <b/>
        <i/>
        <sz val="12"/>
        <color rgb="FFFF0000"/>
        <rFont val="Calibri"/>
      </rPr>
      <t>Nota:</t>
    </r>
    <r>
      <rPr>
        <i/>
        <sz val="12"/>
        <color rgb="FFFF0000"/>
        <rFont val="Calibri"/>
      </rPr>
      <t xml:space="preserve"> A base de cálculo da Alínea 6.A é o somatório dos Módulos 1, 2, 3, 4 e 5. Já o percentual é definido pela empresa.</t>
    </r>
  </si>
  <si>
    <r>
      <rPr>
        <b/>
        <i/>
        <sz val="12"/>
        <color rgb="FFFF0000"/>
        <rFont val="Calibri"/>
      </rPr>
      <t>Nota:</t>
    </r>
    <r>
      <rPr>
        <i/>
        <sz val="12"/>
        <color rgb="FFFF0000"/>
        <rFont val="Calibri"/>
      </rPr>
      <t xml:space="preserve"> A bsae de cálculo da Alínea 6.B é o somatório dos Módulos 1, 2, 3, 4, 5 e a Alínea 6.A. Já o percentual é definido pela empresa. </t>
    </r>
  </si>
  <si>
    <r>
      <rPr>
        <b/>
        <i/>
        <sz val="12"/>
        <color rgb="FFFF0000"/>
        <rFont val="Calibri"/>
      </rPr>
      <t>Nota:</t>
    </r>
    <r>
      <rPr>
        <i/>
        <sz val="12"/>
        <color rgb="FFFF0000"/>
        <rFont val="Calibri"/>
      </rPr>
      <t xml:space="preserve"> O cálculo do valor do percentual e do valor da Alínea C já está automatizado e de acordo com os normativos vigentes, sem necessidade de alteração.</t>
    </r>
  </si>
  <si>
    <t>SÃO PAULO DO POTENGI/RN</t>
  </si>
  <si>
    <r>
      <rPr>
        <b/>
        <i/>
        <sz val="12"/>
        <color rgb="FFFF0000"/>
        <rFont val="Calibri"/>
      </rPr>
      <t>Nota:</t>
    </r>
    <r>
      <rPr>
        <i/>
        <sz val="12"/>
        <color rgb="FFFF0000"/>
        <rFont val="Calibri"/>
      </rPr>
      <t xml:space="preserve"> A cotação da Alínea "Férias" foi excluida da cotação, uma vez que o contrato a ser firmado terá duração superior a 12 meses, conforme Caderno Técnico Limpeza - RN — SEGES/MP, p. 8.</t>
    </r>
  </si>
  <si>
    <r>
      <rPr>
        <b/>
        <i/>
        <sz val="12"/>
        <color rgb="FFFF0000"/>
        <rFont val="Calibri"/>
      </rPr>
      <t>Nota:</t>
    </r>
    <r>
      <rPr>
        <i/>
        <sz val="12"/>
        <color rgb="FFFF0000"/>
        <rFont val="Calibri"/>
      </rPr>
      <t xml:space="preserve"> A base de cálculos das alíneas do Submódulo 2.2 é a soma do Módulo 1 e Submódulos 2.1, conforme Refencial Técnico Audin-MPU de 2019, p. 30.</t>
    </r>
  </si>
  <si>
    <r>
      <rPr>
        <b/>
        <i/>
        <sz val="12"/>
        <color rgb="FFFF0000"/>
        <rFont val="Calibri"/>
      </rPr>
      <t>Nota:</t>
    </r>
    <r>
      <rPr>
        <i/>
        <sz val="12"/>
        <color rgb="FFFF0000"/>
        <rFont val="Calibri"/>
      </rPr>
      <t xml:space="preserve"> Os percentuais das Alíneas A a I foram estipulados por leis, Decretos, Acordão e  Normativos diversos não devem ser alterados, </t>
    </r>
    <r>
      <rPr>
        <i/>
        <u/>
        <sz val="12"/>
        <color rgb="FFFF0000"/>
        <rFont val="Calibri (Corpo)"/>
      </rPr>
      <t>exceto</t>
    </r>
    <r>
      <rPr>
        <i/>
        <sz val="12"/>
        <color rgb="FFFF0000"/>
        <rFont val="Calibri (Corpo)"/>
      </rPr>
      <t xml:space="preserve"> a Alínea C que deve representar a realidade tributária da empresa, conforme Refencial Técnico Audin-MPU de 2019, p. 29-39.</t>
    </r>
  </si>
  <si>
    <r>
      <rPr>
        <b/>
        <i/>
        <sz val="12"/>
        <color rgb="FFFF0000"/>
        <rFont val="Calibri"/>
      </rPr>
      <t xml:space="preserve">Nota: </t>
    </r>
    <r>
      <rPr>
        <i/>
        <sz val="12"/>
        <color rgb="FFFF0000"/>
        <rFont val="Calibri"/>
      </rPr>
      <t>A memória de cálculo da Alínea A deve seguir o que foi orientado na CCT escolhida pela empresa, quando não houver especificação deve-se  usar o padrão: 
i) (Valor da tarifa da passagem x 2 x 22) – (6% x Salário-Base) para postos de 44 horas semanais, ou
ii) (Valor da tarifa da passagem x 2 x 15) – [6% x (Salário-Base/2)] para postos de 12x36 horas.</t>
    </r>
  </si>
  <si>
    <r>
      <rPr>
        <b/>
        <sz val="12"/>
        <color rgb="FFFF0000"/>
        <rFont val="Calibri"/>
      </rPr>
      <t xml:space="preserve">Nota: </t>
    </r>
    <r>
      <rPr>
        <sz val="12"/>
        <color rgb="FFFF0000"/>
        <rFont val="Calibri"/>
      </rPr>
      <t>No Município de São Paulo do Potengi não há transporte Municipal regulamentado</t>
    </r>
  </si>
  <si>
    <r>
      <rPr>
        <b/>
        <sz val="12"/>
        <color rgb="FFFF0000"/>
        <rFont val="Calibri"/>
      </rPr>
      <t>Nota:</t>
    </r>
    <r>
      <rPr>
        <sz val="12"/>
        <color rgb="FFFF0000"/>
        <rFont val="Calibri"/>
      </rPr>
      <t xml:space="preserve"> de acordo com o 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t>
    </r>
  </si>
  <si>
    <r>
      <rPr>
        <b/>
        <i/>
        <sz val="12"/>
        <color rgb="FFFF0000"/>
        <rFont val="Calibri"/>
      </rPr>
      <t xml:space="preserve">Nota: </t>
    </r>
    <r>
      <rPr>
        <i/>
        <sz val="12"/>
        <color rgb="FFFF0000"/>
        <rFont val="Calibri"/>
      </rPr>
      <t>A base de cálculo do Módulo 3 é diversa para cada alínea, conforme Refencial Técnico Audin-MPU de 2019, p. 47-59. A presente planilha já está de acordo com o normativo citado, por favor não alterar as fórmulas da coluna "Valor" do módulo em questão.</t>
    </r>
  </si>
  <si>
    <r>
      <rPr>
        <b/>
        <i/>
        <sz val="12"/>
        <color rgb="FFFF0000"/>
        <rFont val="Calibri"/>
      </rPr>
      <t xml:space="preserve">Nota: </t>
    </r>
    <r>
      <rPr>
        <i/>
        <sz val="12"/>
        <color rgb="FFFF0000"/>
        <rFont val="Calibri"/>
      </rPr>
      <t>Os Percentuais das Alíneas 3.1.A e 3.2.A são calculados sob fórmula padrão, que leva em consideração os percentuais de funcionários que foram demitidos por justa causa ou não, conforme dados do Cadastro Geral de Empregados e Desempregados (CAGED), referentes ao exercício de 2018, como explicado pelo Refencial Técnico Audin-MPU de 2019, p. 49 e 54.</t>
    </r>
  </si>
  <si>
    <r>
      <rPr>
        <b/>
        <i/>
        <sz val="12"/>
        <color rgb="FFFF0000"/>
        <rFont val="Calibri"/>
      </rPr>
      <t xml:space="preserve">Nota: </t>
    </r>
    <r>
      <rPr>
        <i/>
        <sz val="12"/>
        <color rgb="FFFF0000"/>
        <rFont val="Calibri"/>
      </rPr>
      <t>Para a Alínea 3.1.B, aplica-se o percentual da Alínea 2.2.I - FGTS, sob o percentual da Alínea 3.1.A, conforme Refencial Técnico Audin-MPU de 2019, p. 52.</t>
    </r>
  </si>
  <si>
    <r>
      <rPr>
        <b/>
        <i/>
        <sz val="12"/>
        <color rgb="FFFF0000"/>
        <rFont val="Calibri"/>
      </rPr>
      <t xml:space="preserve">Nota: </t>
    </r>
    <r>
      <rPr>
        <i/>
        <sz val="12"/>
        <color rgb="FFFF0000"/>
        <rFont val="Calibri"/>
      </rPr>
      <t>Para as Alíneas 3.2.B, aplica-se o somatório dos percentuais do Submódulo 2.2 sob o percentual da Alínea 3.2.A, conforme Refencial Técnico Audin-MPU de 2019, p. 54.</t>
    </r>
  </si>
  <si>
    <r>
      <rPr>
        <b/>
        <i/>
        <sz val="12"/>
        <color rgb="FFFF0000"/>
        <rFont val="Calibri"/>
      </rPr>
      <t xml:space="preserve">Nota:  </t>
    </r>
    <r>
      <rPr>
        <i/>
        <sz val="12"/>
        <color rgb="FFFF0000"/>
        <rFont val="Calibri"/>
      </rPr>
      <t>O percentual da Alínea 3.1.C é calculado sob a fórmula: (% Alínea 3.1.A) x 40% x (% Alínea 2.2.I FGTS) x 100. Já o percentual da Alínea 3.2.C é calculado sob a fórmula: (% Alínea 3.2.A) x 40% x (% Alínea 2.2.I FGTS) x 100. Tais cálculos estão de acordo com o Refencial Técnico Audin-MPU de 2019, p. 53 e p. 58.</t>
    </r>
  </si>
  <si>
    <r>
      <rPr>
        <b/>
        <i/>
        <sz val="12"/>
        <color rgb="FFFF0000"/>
        <rFont val="Calibri"/>
      </rPr>
      <t>Nota:</t>
    </r>
    <r>
      <rPr>
        <i/>
        <sz val="12"/>
        <color rgb="FFFF0000"/>
        <rFont val="Calibri"/>
      </rPr>
      <t xml:space="preserve"> A empresa deve zerar as Alíneas do Submódulo 4.1 e 4.2 que não atenderem a sua realidade para ajustar o Custo de Reposição do Profissional Ausente. O restante do cálculo é realizado automaticamente.</t>
    </r>
  </si>
  <si>
    <t>Nota: Este módulo será pago conforme a entrega realizada e, de acordo com os valores da proposta da empresa. ( A EMPRESA DEVERÁ COMPROVAR A EXEQUIBILIDADE DOS ITENS QUE ESTIVEREM COM VALORES PROPOSTOS ABAIXO DE 75% DO VALOR COTADO PELA ADMINISTRAÇÃO, SOB PENA DE DESCLASSIFICAÇÃO CASO NÃO COMPROVAÇÃO).  Sendo de sua total responsabilidade a entrega dos itens solicitados pelo fiscal, sob pena sanção, caso não atendimento à solicitação.</t>
  </si>
  <si>
    <r>
      <rPr>
        <sz val="12"/>
        <color theme="1"/>
        <rFont val="Calibri"/>
      </rPr>
      <t>Tributos (Lucro Real)</t>
    </r>
    <r>
      <rPr>
        <sz val="9"/>
        <color theme="1"/>
        <rFont val="Calibri (Corpo)"/>
      </rPr>
      <t xml:space="preserve"> (C1. + C.2 + C.3)</t>
    </r>
  </si>
  <si>
    <r>
      <rPr>
        <b/>
        <sz val="12"/>
        <color theme="1"/>
        <rFont val="Calibri"/>
      </rPr>
      <t>Total</t>
    </r>
    <r>
      <rPr>
        <b/>
        <sz val="9"/>
        <color theme="1"/>
        <rFont val="Calibri (Corpo)"/>
      </rPr>
      <t xml:space="preserve"> (A + B + C)</t>
    </r>
  </si>
  <si>
    <r>
      <rPr>
        <b/>
        <i/>
        <sz val="12"/>
        <color rgb="FFFF0000"/>
        <rFont val="Calibri"/>
      </rPr>
      <t>Nota:</t>
    </r>
    <r>
      <rPr>
        <i/>
        <sz val="12"/>
        <color rgb="FFFF0000"/>
        <rFont val="Calibri"/>
      </rPr>
      <t xml:space="preserve"> A base de cálculo da Alínea 6.A é o somatório dos Módulos 1, 2, 3, 4 e 5. Já o percentual é definido pela empresa.</t>
    </r>
  </si>
  <si>
    <r>
      <rPr>
        <b/>
        <i/>
        <sz val="12"/>
        <color rgb="FFFF0000"/>
        <rFont val="Calibri"/>
      </rPr>
      <t>Nota:</t>
    </r>
    <r>
      <rPr>
        <i/>
        <sz val="12"/>
        <color rgb="FFFF0000"/>
        <rFont val="Calibri"/>
      </rPr>
      <t xml:space="preserve"> A bsae de cálculo da Alínea 6.B é o somatório dos Módulos 1, 2, 3, 4, 5 e a Alínea 6.A. Já o percentual é definido pela empresa. </t>
    </r>
  </si>
  <si>
    <r>
      <rPr>
        <b/>
        <i/>
        <sz val="12"/>
        <color rgb="FFFF0000"/>
        <rFont val="Calibri"/>
      </rPr>
      <t>Nota:</t>
    </r>
    <r>
      <rPr>
        <i/>
        <sz val="12"/>
        <color rgb="FFFF0000"/>
        <rFont val="Calibri"/>
      </rPr>
      <t xml:space="preserve"> O cálculo do valor do percentual e do valor da Alínea C já está automatizado e de acordo com os normativos vigentes, sem necessidade de alteração.</t>
    </r>
  </si>
  <si>
    <t>MINISTÉRIO DA EDUCAÇÃO - SECRETARIA DE EDUCAÇÃO PROFISSIONAL E TECNOLÓGICA</t>
  </si>
  <si>
    <t>INSTITUTO FEDERAL DE EDUCAÇÃO, CIÊNCIA E TECNOLÓGIA DO RIO GRANDE DO NORTE</t>
  </si>
  <si>
    <t>LISTA ANUAL DE UNIFORME, EPI/EPC (CONFORME DEFINIDO EM TERMO DE REFERÊNCIA)</t>
  </si>
  <si>
    <t>PÓLO LESTE-AGRESTE</t>
  </si>
  <si>
    <t xml:space="preserve">POSTO: MERENDEIRO </t>
  </si>
  <si>
    <t>CAMPUS CANGUARETAMA</t>
  </si>
  <si>
    <t>CAMPUS NOVA CRUZ</t>
  </si>
  <si>
    <t>CAMPUS PARNAMIRIM</t>
  </si>
  <si>
    <t xml:space="preserve"> CAMPUS SÃO PAULO DO POTENGI</t>
  </si>
  <si>
    <r>
      <rPr>
        <b/>
        <sz val="8"/>
        <color theme="1"/>
        <rFont val="Calibri"/>
      </rPr>
      <t>ITEM</t>
    </r>
  </si>
  <si>
    <r>
      <rPr>
        <b/>
        <sz val="8"/>
        <color theme="1"/>
        <rFont val="Calibri"/>
      </rPr>
      <t>DESCRIÇÃO</t>
    </r>
  </si>
  <si>
    <t>QUANT.</t>
  </si>
  <si>
    <t xml:space="preserve">VALOR TOTAL/ITEM </t>
  </si>
  <si>
    <r>
      <rPr>
        <sz val="8"/>
        <color rgb="FF000000"/>
        <rFont val="Calibri"/>
      </rPr>
      <t>unidade</t>
    </r>
  </si>
  <si>
    <r>
      <rPr>
        <sz val="8"/>
        <color rgb="FF000000"/>
        <rFont val="Calibri"/>
      </rPr>
      <t xml:space="preserve">Camiseta 100 </t>
    </r>
    <r>
      <rPr>
        <sz val="8"/>
        <color rgb="FF181818"/>
        <rFont val="Calibri"/>
      </rPr>
      <t xml:space="preserve">% </t>
    </r>
    <r>
      <rPr>
        <sz val="8"/>
        <color rgb="FF000000"/>
        <rFont val="Calibri"/>
      </rPr>
      <t>aIgodão com Logomarca  da empresa. Manga curta. Tamanhos variados conforme aferição das m edidas dos funcionários feita pela empresa.</t>
    </r>
  </si>
  <si>
    <t xml:space="preserve">Bota PVC, na cor BRANCA, forrada, cano médio. Calçado ocupacional, tipo bota impermeável, confeccionada em policloreto de vinila (PVC). Possuir fusão em uma peça só. Totalmente
impermeável, resistente à flexão, tração e abrasão. Leve, macia e confortável. Solado antiderrapante. Com certificado de aprovação (CA) válido e emitido por órgão competente.
</t>
  </si>
  <si>
    <t>Par</t>
  </si>
  <si>
    <r>
      <rPr>
        <sz val="8"/>
        <color rgb="FF000000"/>
        <rFont val="Calibri"/>
      </rPr>
      <t>Par de sapato de segurança, material</t>
    </r>
    <r>
      <rPr>
        <sz val="8"/>
        <color rgb="FF363636"/>
        <rFont val="Calibri"/>
      </rPr>
      <t xml:space="preserve"> </t>
    </r>
    <r>
      <rPr>
        <sz val="8"/>
        <color rgb="FF000000"/>
        <rFont val="Calibri"/>
      </rPr>
      <t>termoplástico, material sola borracha vulcanizada antiderrapante, cor branco, características adicionais unissex/anatômico /IaváveI/ palmilha antimicrobiana, tipo monobloco fechado.</t>
    </r>
  </si>
  <si>
    <r>
      <rPr>
        <sz val="8"/>
        <color rgb="FF000000"/>
        <rFont val="Calibri"/>
      </rPr>
      <t>Par</t>
    </r>
  </si>
  <si>
    <t>Avental, material pvc - cloreto de polivinila, cor branca, características adicionais: forro 100% poliéster, tiras no pescoço, aplicação: cozinha industrial. tamanho: sob medida</t>
  </si>
  <si>
    <t xml:space="preserve">Avental Térmico: em algodão ou brim impermeabilizado, com comprimento de 130 cm e apresente as características de isolamento térmico, hidrofóbico (não absorva água ou outros líquidos) e não sensível ao calor (não derreta próximo à chama), na cor branca.
</t>
  </si>
  <si>
    <r>
      <rPr>
        <sz val="8"/>
        <color rgb="FF000000"/>
        <rFont val="Calibri"/>
      </rPr>
      <t>TOUCA / GRAMATURA 20 G/M2 / ELÁSTICO SIMPLES (SANFONADA BRANCA); CONFECCIONADO EM TNT TECIDO NÃO TECIDO 100% POLIPROPILENO MATERIAL DESCARTÁVEL ATÓXICO; PACOTE COM 100 UNIDADES</t>
    </r>
  </si>
  <si>
    <t>Pacote com 100</t>
  </si>
  <si>
    <r>
      <rPr>
        <sz val="8"/>
        <color rgb="FF000000"/>
        <rFont val="Calibri"/>
      </rPr>
      <t>Luvas para uso em cozinha. Proteção contra altas temperaturas em silicone. Ideal para agarrar objetos quentes sem ter o risco de queimaduras, proteção segura até 250 º Celsius. Tipo bico de pato.
Inteiramente de silicote. Possui ranhuras nas palmas das mãos para que o objeto não escorregue, é 100% impermeável. Tamanho mínimo de 35 cm, para proteção de mãos e antebraço. Resistência a longo prazo. térmicas. Par. Tamanho P/M ou tamanho único.</t>
    </r>
  </si>
  <si>
    <t xml:space="preserve">Máscara de tecido: máscara em tecido com tripla camada (uma camada de tecido não impermeável na parte frontal, tecido respirável no meio e um tecido de algodão na parte em contato com a superfície do rosto), seguindo as orientações gerais da anvisa para máscaras faciais de uso não profissional e respeitando a composição dos tecidos, assim como produzido de forma anatômica para adaptação e conforto do usuário.
</t>
  </si>
  <si>
    <t>caica 100 unidades</t>
  </si>
  <si>
    <t xml:space="preserve">Crachá em PVC flexível, produzido no formato CR-80 com tratamento especial e digitalização de imagens, com 0,76mm de espessura, no tamanho de 85x54 mm, termo impressão em 4/1 cores, campos fixos (logotipo, cores, marca d'água e etc.). Obs: acompanha cordões para crachá poliéster (60 cm), com 1 und, presilha tipo, utilização de material de boa qualidade afim de que possa garantir a durabilidade de no mínimo 01 (um) ano.
</t>
  </si>
  <si>
    <t>unidade</t>
  </si>
  <si>
    <t xml:space="preserve">Avental: em algodão ou brim impermeabilizado, com comprimento de 130 cm e apresente as características de isolamento térmico, hidrofóbico (não absorva água ou outros líquidos) e não sensível ao calor (não derreta próximo à chama), na cor branca.
</t>
  </si>
  <si>
    <t>Luva para procedimento não cirúrgico, material: vinil, tamanho: grande, características adicionais: sem pó, descartável, esterilidade: não estéril, apresentação: atóxica, tipo: ambidestra, modelo: formato anatômico, finalidade: resistente à tração, caixa com 100 unidades</t>
  </si>
  <si>
    <t>caixa 100 unidades</t>
  </si>
  <si>
    <t>Meia lisa de cano médio (altura de 6 a 10 cm), lisa, composição em Algodão, Poliamida e Elastano. Tamanhos variados conforme aferição das medidas dos funcionários feita pela empresa.</t>
  </si>
  <si>
    <r>
      <rPr>
        <sz val="8"/>
        <color theme="1"/>
        <rFont val="Calibri"/>
      </rPr>
      <t>Par</t>
    </r>
  </si>
  <si>
    <t>CUSTO ANUAL</t>
  </si>
  <si>
    <t>CUSTO MENSAL</t>
  </si>
  <si>
    <t>CUSTO MENSAL POR POSTO</t>
  </si>
  <si>
    <t>Seguro de vida ( conforme exigência do acordo de convenção coletiva)</t>
  </si>
  <si>
    <t>Valor mensal por posto</t>
  </si>
  <si>
    <t>LISTA DE MATERIAIS ANUAL SOB DEMANDA (CONFORME SOLICITAÇÃO DE CADA CAMPUS)</t>
  </si>
  <si>
    <t>ITEM</t>
  </si>
  <si>
    <t>MATERIAL</t>
  </si>
  <si>
    <t>UNIDADE</t>
  </si>
  <si>
    <t xml:space="preserve">QUANTITATIVO </t>
  </si>
  <si>
    <t xml:space="preserve">VALOR/ITEM </t>
  </si>
  <si>
    <t>BOMBONA 5L</t>
  </si>
  <si>
    <t>Álcool etílico, tipo: hidratado, teor alcoólico: 70% ( 70°gl), apresentação: líquido</t>
  </si>
  <si>
    <t>LITRO</t>
  </si>
  <si>
    <t>Álcool etílico, tipo: hidratado, teor alcoólico: 70% ( 70°gl), apresentação: GEL. Inidor e incolor. 5 LITROS</t>
  </si>
  <si>
    <t xml:space="preserve">Acendedor de isqueiro, recarregável. Para isqueiro
tamanho MAXI. Com trava. Material: Plástico.
Aplicação: acender fogão e forno. </t>
  </si>
  <si>
    <t>Açúcar cristal. pacote 1 kg</t>
  </si>
  <si>
    <t>PACOTE 1 KG</t>
  </si>
  <si>
    <t xml:space="preserve">Bobina plástica picotada. Sacos de 40cm x 60cm.  50L.
Bobina com, no mínimo, 500 sacos. - indicação para alimentos </t>
  </si>
  <si>
    <t xml:space="preserve">Café em pó, superior, 100% arábica, torrado e moído, moagem média, pó homogêneo, embalado a vácuo, contendo na embalagem a data de fabricação, validade, registro do órgão competente e composição, Unidade de Fornecimento: pacote de 500g
</t>
  </si>
  <si>
    <t>PACOTE DE 500g</t>
  </si>
  <si>
    <t>Caixa plástica, retangular, com tampa. Capacidade:
9 litros. Cor BRANCO LEITOSO. Dimensões
(CxLxA): 44cm x 34cm x 9cm.</t>
  </si>
  <si>
    <t>Caixa Plástica box organizadora, transparente, plástica, baixa, retangular, com tampa e trava, capacidade 30L transparente.</t>
  </si>
  <si>
    <t>Caixa plástica, retangular, com tampa. Capacidade:
60 litros. Cor BRANCO LEITOSO. Dimensões
(CxLxA): 44cm x 64cm x 27cm.</t>
  </si>
  <si>
    <t xml:space="preserve">Caixa plástica hortifrúti grande, branca. </t>
  </si>
  <si>
    <t>Caneca plastico 300 ml, cor verde, resistente, inquebravel, pode ser utilizado em microondas e máquina de lavar louça.</t>
  </si>
  <si>
    <t>Colher de servir arroz, aço inoxidável e cabo
resistente. Uso diário. Tamanho mínimo: 30 cm.</t>
  </si>
  <si>
    <t>Conjunto balde e espremedor mop
úmido 30 litros.</t>
  </si>
  <si>
    <t>Cuscuzeira alumínio. Dimensões: 50 x 50cm, 44L</t>
  </si>
  <si>
    <t xml:space="preserve">Detergente liquido neutro lava louça 500ml </t>
  </si>
  <si>
    <t>FRASCO 500mL</t>
  </si>
  <si>
    <t>PACOTE 100 UNIDADES</t>
  </si>
  <si>
    <t xml:space="preserve"> Escumadeira grande inox 33cm.  </t>
  </si>
  <si>
    <t>Esponja limpeza, material: lã aço, formato: anatômico, abrasividade: média, aplicação: utensílios domésticos. Pacote 8 unidades.</t>
  </si>
  <si>
    <t>UNIDADE (PACOTE)</t>
  </si>
  <si>
    <t>Etiquetas adevisas resistente a umidade, para identificar embalagens de produtos alimentícios abertos, na impossibilidade de manter o rotulo original do produto, conforme exigência da ANVISA, que regulamenta e estabelece critérios de higiene e de boas práticas no manuseio de alimentos, apresentadas em rolos, papel BOPP, brancas, impressas em preto. Etiquetas tamanho mínimo: 6,0cm (largura) x 4,0cm (altura). Rolo com no mínimo 1000 unidades</t>
  </si>
  <si>
    <t>ROLO</t>
  </si>
  <si>
    <t>PACOTE</t>
  </si>
  <si>
    <t>Isqueiro. Tamanho MAXI.</t>
  </si>
  <si>
    <t xml:space="preserve">Limpa inox líquido. Aprovado para uso em cozinha industrial, por órgão competente. Franco 500 ml. </t>
  </si>
  <si>
    <t>Liquidificador industrial inox,  Capacidade: 25L.  220 VOLTS.
Equipamento com cavalete basculante para descarga, com base resistente a corrosão e desgaste. Copo 
monobloco sem solda e frestas, com acoplamento de aço de alta resistência. Hélice para alimentos duros, 
destinado a triturar alimentos diversos com adição de líquido, com conjunto de lâminas em aço inoxidável  AISI 304. Copo e corpo em aço inoxidável AISI 304. Tampa de borracha atóxica com sobre tampa  removível, com perfeita vedação entre tampa e copo. Voltagem: 220V, Potência: 1,5 CV. Rotação: 3.500  rpm. O prazo de garantia deste item, complementar à garantia legal, é de, no mínimo, 06 (seis) meses, ou 
pelo prazo fornecido pelo fabricante, se superior, contado a partir do primeiro dia útil subsequente à data  do recebimento definitivo do objeto.</t>
  </si>
  <si>
    <t>PANO DE PRATO CONFECCIONADO EM 100% ALGODÃO, ATOALHADO LISO, COM BAINHA, MEDINDO 40 X 63CM</t>
  </si>
  <si>
    <t>Pano limpeza, material: 100% algodão, comprimento: 70 cm, largura: 50 cm, características adicionais: chão, cor: branca</t>
  </si>
  <si>
    <t>ROLO 7,5m</t>
  </si>
  <si>
    <t>PAPEL TOALHA, BOBINA COPA, PACOTE COM 2 ROLOS COM 60 TOALHAS DE 22X20CM CADA, 100% FIBRAS CELULÓSICAS, PODENDO SER USADO EM MICROONDAS, MULTI-USO, MÁXIMA ABSORÇÃO, COR BRANCO OU LARANJA</t>
  </si>
  <si>
    <t>PACOTE 2 UND</t>
  </si>
  <si>
    <t>Pegador de salada. Aço inoxidável. Cabo longo ( MÍNIMO DE de 20 cm.)</t>
  </si>
  <si>
    <t>Placa corte, material polietileno, comprimento 50 cm, largura 100 cm,espessura 1,50 cm (conforme cores solicitadas VERMELHA, AZUL, BRANCA E VERDE)</t>
  </si>
  <si>
    <t>Rodo de pia de plástico comum 13 cm</t>
  </si>
  <si>
    <t>Sabão em barra neutro c/ 5 barras de 200g cada</t>
  </si>
  <si>
    <t>Pacote</t>
  </si>
  <si>
    <t>Sabonete líquido, aspecto físico: líquido cremoso perolado, aplicação: assepsia das mãos, características adicionais: ph neutro, densidade 0,9 a 1,05 g,m3, aplicação: assepsia das mãos, características adicionais: agente
bactericida, incolor e inodoro. composição: tensoativos aniônicos e não aniônicos, solvente, 5 l</t>
  </si>
  <si>
    <t>Galão 5 litros</t>
  </si>
  <si>
    <t xml:space="preserve"> Saco plástico estéril transparente, com tarja branca e sistema de fechamento, para coleta de amostras de alimento. Dimensão aproximada: 12 x 30 cm. Pacote com 500 unidades.</t>
  </si>
  <si>
    <t>Saco plástico lixo, capacidade: 50 l, cor: preta, largura: 40 cm, altura: 60 cm, características adicionais: resistente ao peso mínimo de 5 kg. Pacote 100 unidades.</t>
  </si>
  <si>
    <t>Saco plástico lixo, capacidade: 100 l, cor: preta, aplicação: coleta de
lixo, material: polietileno. 100 unidades</t>
  </si>
  <si>
    <t>PACOTE 1000 UND</t>
  </si>
  <si>
    <t>VALOR DA PROPOSTA - Total a ser Contratado para 24 meses (estimado) - R$</t>
  </si>
  <si>
    <t xml:space="preserve">PREENCHER COM OS DADOS DO FORNECEDOR </t>
  </si>
  <si>
    <t>PREÇO PROPOSTO</t>
  </si>
  <si>
    <t>PREÇO UNITÁRIO PROPOSTO</t>
  </si>
  <si>
    <t>Calça tradicional de serviços gerais - cós elástico resistente na cintura (pane posterior da caIça) de aprox. 4 cm de largura, com 7 (sete) passantes no cós da calça, com botão na cor do tecido, fechamento com zíper na mesma cor do tecido; 2 (dois) bolsos frontais, chapados, tipo faca e cantos inferiores chanfra dos, com aprox. 27 cm de comprimento abaixo da cintura e 16 cm de largura; abenura do bolso com aprox. 16 cm. Na pane trasei ra 2 (dois) bolsos, medindo aprox. 14 cm de comprimento e 16 cm de largura, fechamento com zíper de aprox. 5 cm. Tecido brim resistente. Composição: 100% algodão.</t>
  </si>
  <si>
    <t>ATENÇÃO SR. LICITANTE!!!!!  MANTER PREENCHIDA APENAS AS COLUNAS REFERENTES AO CAMPUS QUE ESTÁ PROPONDO OS VALORES DOS ITENS. NA ANÁLISE SERÃO CONSIDERADOS APENAS OS VALORES PROPOSTOS REFERENTES AO ITEM DO CAMPUS QUE ESTEJA PARTICIPANDO!!!!!!! CONFERIR AS FÓRMULAS E OS VALORES PROPOSTOS UNITÁRIO E FINAIS  DE CADA ITEM E O VALOR TOTAL FINAL. O PREENCHIMENTO DA PLANILHA É DE TOTAL RESPONSABILIDADE DO LICITANTE.</t>
  </si>
  <si>
    <t>MARCA DE REFERÊNCIA</t>
  </si>
  <si>
    <t>Água sanitária, composição química: hipoclorito de sódio,
hidróxido de sódio, cloreto, teor cloro ativo: varia de 2 a 2,50%, cor: incolor, aplicação: lavagem e alvejante de roupas, banheiras, pias. 5l.</t>
  </si>
  <si>
    <t>Bacia plástica, cor BRANCA/TRANSPARENTE, com alça. Capacidade 8L.</t>
  </si>
  <si>
    <t>Bacia plástica, cor BRANCA/TRANSPARENTE, com alça. Capacidade 20L.</t>
  </si>
  <si>
    <t>Cabo mop, material: alumínio, comprimento: 1,40 m,
componentes: suporte e trava plástica. aplicação: mop úmido
polipropileno.</t>
  </si>
  <si>
    <t>Detergente para máquina de lavar louças industrial, 5l</t>
  </si>
  <si>
    <t>Embalagem plástica, forma: saco, altura: 35 cm, largura: 25 cm, material: polietileno, espessura: 12 mm, aplicação: embalar carnes, defumados, embutidos, queijos, polpas, cor: transparente. 100 unidades</t>
  </si>
  <si>
    <t>Esponja dupla face nas cores verde e amarela, sendo uma face abrasiva (fibraço) e outra macia (espuma), medindo 100x75x25mm.</t>
  </si>
  <si>
    <t>Filme embalagem, material PVCcloreto de polivinila, tipo filme
termo formador atóxico, espessura 0,4 mm, aplicação
acondicionamento produtos alimentícios e farmacêuticos. Rolo de 38 cm (largura) por 1000 metros (comprimento)</t>
  </si>
  <si>
    <t xml:space="preserve">fósforo, caixa contendo no mínimo 200 palitos cada uma, palitos extra longos (9,5cm) em madeira de alta qualidade com cabeça em composto químico de clorato de potássio, caixa de cartão impermeabilizado com lixa impressa, resistente, 1¨
qualidade </t>
  </si>
  <si>
    <t>Guardanapo de papel, material celulose, largura 30 cm,
comprimento 33 cm, tipo folhas dupla, características adicionais alta classe. pacote com 50.</t>
  </si>
  <si>
    <t>Hipoclorito para desinfecção de alimentos; composição: hipoclorito de sódio 2,5%, cloreto de sódio 1,0 %; água deionizada q.s.p. 100%. frasco de 1 litro</t>
  </si>
  <si>
    <t>Liquidificador industrial inox,  Capacidade: 15L. 220VOLTS.
Equipamento com cavalete basculante para descarga, com base resistente a corrosão e desgaste. Copo  monobloco sem solda e frestas, com acoplamento de aço de alta resistência. Hélice para alimentos duros,  destinado a triturar alimentos diversos com adição de líquido, com conjunto de lâminas em aço inoxidável  AISI 304. Copo e corpo em aço inoxidável AISI 304. Tampa de borracha atóxica com sobre tampa  removível, com perfeita vedação entre tampa e copo. Voltagem: 220V, Potência: 1,5 CV. Rotação: 3.500  rpm. O prazo de garantia deste item, complementar à garantia legal, é de, no mínimo, 06 (seis) meses, ou  pelo prazo fornecido pelo fabricante, se superior, contado a partir do primeiro dia útil subsequente à data  do recebimento definitivo do objeto.</t>
  </si>
  <si>
    <t xml:space="preserve">Papel alumínio, med. 45cm l x 7,5 metros c; embalagem c/ dados do
fabricante; acondicionado em caixa, informando validade do produto,
sem furos ou sinais de oxidação, devendo ter na embalagem
externamente os dados de identificação. especificações
complementares. </t>
  </si>
  <si>
    <t>Porta sabão, detergente e esponja, material plástico resistente,
aplicação pia de cozinha.</t>
  </si>
  <si>
    <t>Refil mop úmido, material: algodão e poliéster, tipo ponta: dobrada,
aplicação: limpeza, cor: branca, gramatura: 340 g,m2.</t>
  </si>
  <si>
    <t>Saco plástico lixo, capacidade: 200 l, cor: preta, largura: 90 cm, altura:
110 cm, características adicionais: reforçado, espessura: 12 micras,
aplicação: coleta de lixo, material: polietileno. 100 unidades.</t>
  </si>
  <si>
    <t>Secante para máquina de lavar louças industrial. . Concentrado. Uso Industrial. Bombona 5L. Aprovado para uso em  cozinha industrial.</t>
  </si>
  <si>
    <t xml:space="preserve">Toalha de papel interfolhado, 02 dobras, com dimensões
Mínimas de 21 cm de largura e mínimo 23 cm e, 100% fibras celulósicas virgem, Não reciclado, cor branca sem odor, gofrado. Pacote
Com 1000 folhas e gramatura mínima 28 g/m². Apresentar laudo de
Composição fibrosa.
</t>
  </si>
  <si>
    <t>PLANILHA DE FORMAÇÃO DE CUSTO MENSAL POR POSTO DE TRABALHO</t>
  </si>
  <si>
    <t>VALOR DA TARIFIA DO MUNICÍPIP DE PARNAMIRIM</t>
  </si>
  <si>
    <t>ESTA PLANILHA É PREENCHIDA AUTOMATICAMENTE À DEPENDER DAS DEMAIS ABAS. ATENÇÃO SR. LICITANTE!!!!!  MANTER PREENCHIDA APENAS AS COLUNAS REFERENTES AO CAMPUS QUE ESTÁ PROPONDO OS VALORES. NA ANÁLISE SERÃO CONSIDERADOS APENAS OS VALORES PROPOSTOS REFERENTES AO ITEM DO CAMPUS QUE ESTEJA PARTICIPANDO!!!!!!! CONFERIR AS FÓRMULAS E OS VALORES PROPOSTOS UNITÁRIO E FINAIS  DE CADA ITEM PARA O QUAL ESTEJA PARTICIPANDO. O PREENCHIMENTO DA PLANILHA É DE TOTAL RESPONSABILIDADE DO LICITANTE.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</si>
</sst>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164" formatCode="[$R$ -416]#,##0.00"/>
    <numFmt numFmtId="165" formatCode="_-&quot;R$&quot;\ * #,##0.00_-;\-&quot;R$&quot;\ * #,##0.00_-;_-&quot;R$&quot;\ * &quot;-&quot;??_-;_-@"/>
    <numFmt numFmtId="166" formatCode="0.000%"/>
    <numFmt numFmtId="167" formatCode="_-&quot;R$&quot;\ * #,##0.00_-;\-&quot;R$&quot;\ * #,##0.00_-;_-&quot;R$&quot;\ * &quot;-&quot;????_-;_-@"/>
    <numFmt numFmtId="168" formatCode="&quot;R$&quot;\ #,##0.00"/>
    <numFmt numFmtId="169" formatCode="#,##0.0000"/>
    <numFmt numFmtId="170" formatCode="_-[$R$-416]\ * #,##0.00_-;\-[$R$-416]\ * #,##0.00_-;_-[$R$-416]\ * &quot;-&quot;??_-;_-@"/>
    <numFmt numFmtId="171" formatCode="_-[$R$-416]\ * #,##0.00_-;\-[$R$-416]\ * #,##0.00_-;_-[$R$-416]\ * &quot;-&quot;??_-;_-@_-"/>
  </numFmts>
  <fonts count="36">
    <font>
      <sz val="11"/>
      <color theme="1"/>
      <name val="Calibri"/>
      <scheme val="minor"/>
    </font>
    <font>
      <b/>
      <sz val="10"/>
      <color theme="1"/>
      <name val="Calibri"/>
    </font>
    <font>
      <sz val="11"/>
      <name val="Calibri"/>
    </font>
    <font>
      <sz val="11"/>
      <color theme="1"/>
      <name val="Calibri"/>
    </font>
    <font>
      <sz val="10"/>
      <color theme="1"/>
      <name val="Calibri"/>
    </font>
    <font>
      <sz val="12"/>
      <color theme="1"/>
      <name val="Calibri"/>
    </font>
    <font>
      <b/>
      <sz val="14"/>
      <color theme="1"/>
      <name val="Calibri"/>
    </font>
    <font>
      <b/>
      <sz val="12"/>
      <color theme="0"/>
      <name val="Calibri"/>
    </font>
    <font>
      <b/>
      <sz val="12"/>
      <color theme="1"/>
      <name val="Calibri"/>
    </font>
    <font>
      <i/>
      <sz val="12"/>
      <color rgb="FFFF0000"/>
      <name val="Calibri"/>
    </font>
    <font>
      <b/>
      <i/>
      <sz val="10"/>
      <color theme="1"/>
      <name val="Calibri"/>
    </font>
    <font>
      <i/>
      <sz val="10"/>
      <color theme="1"/>
      <name val="Calibri"/>
    </font>
    <font>
      <sz val="12"/>
      <color rgb="FFFF0000"/>
      <name val="Calibri"/>
    </font>
    <font>
      <b/>
      <i/>
      <sz val="12"/>
      <color rgb="FFFF0000"/>
      <name val="Calibri"/>
    </font>
    <font>
      <i/>
      <sz val="12"/>
      <color theme="1"/>
      <name val="Calibri"/>
    </font>
    <font>
      <sz val="8"/>
      <color theme="1"/>
      <name val="Calibri"/>
    </font>
    <font>
      <b/>
      <sz val="8"/>
      <color theme="1"/>
      <name val="Calibri"/>
    </font>
    <font>
      <b/>
      <sz val="8"/>
      <color rgb="FFFFFFFF"/>
      <name val="Calibri"/>
    </font>
    <font>
      <sz val="8"/>
      <color rgb="FF000000"/>
      <name val="Calibri"/>
    </font>
    <font>
      <i/>
      <u/>
      <sz val="12"/>
      <color rgb="FFFF0000"/>
      <name val="Calibri (Corpo)"/>
    </font>
    <font>
      <i/>
      <sz val="12"/>
      <color rgb="FFFF0000"/>
      <name val="Calibri (Corpo)"/>
    </font>
    <font>
      <b/>
      <sz val="12"/>
      <color rgb="FFFF0000"/>
      <name val="Calibri"/>
    </font>
    <font>
      <sz val="9"/>
      <color theme="1"/>
      <name val="Calibri (Corpo)"/>
    </font>
    <font>
      <b/>
      <sz val="9"/>
      <color theme="1"/>
      <name val="Calibri (Corpo)"/>
    </font>
    <font>
      <sz val="8"/>
      <color rgb="FF181818"/>
      <name val="Calibri"/>
    </font>
    <font>
      <sz val="8"/>
      <color rgb="FF363636"/>
      <name val="Calibri"/>
    </font>
    <font>
      <sz val="11"/>
      <color rgb="FFFF0000"/>
      <name val="Calibri"/>
      <family val="2"/>
      <scheme val="minor"/>
    </font>
    <font>
      <b/>
      <sz val="11"/>
      <color rgb="FFFF0000"/>
      <name val="Calibri"/>
      <family val="2"/>
    </font>
    <font>
      <b/>
      <sz val="8"/>
      <color theme="1"/>
      <name val="Calibri"/>
      <family val="2"/>
    </font>
    <font>
      <sz val="8"/>
      <color rgb="FF000000"/>
      <name val="Calibri"/>
      <family val="2"/>
    </font>
    <font>
      <b/>
      <sz val="11"/>
      <color rgb="FFFF0000"/>
      <name val="Calibri"/>
      <family val="2"/>
      <scheme val="minor"/>
    </font>
    <font>
      <b/>
      <sz val="12"/>
      <color theme="1"/>
      <name val="Calibri"/>
      <family val="2"/>
    </font>
    <font>
      <sz val="12"/>
      <name val="Calibri"/>
      <family val="2"/>
    </font>
    <font>
      <sz val="8"/>
      <color theme="1"/>
      <name val="Calibri"/>
      <family val="2"/>
    </font>
    <font>
      <b/>
      <sz val="14"/>
      <color theme="1"/>
      <name val="Calibri"/>
      <family val="2"/>
    </font>
    <font>
      <sz val="14"/>
      <name val="Calibri"/>
      <family val="2"/>
    </font>
  </fonts>
  <fills count="14">
    <fill>
      <patternFill patternType="none"/>
    </fill>
    <fill>
      <patternFill patternType="gray125"/>
    </fill>
    <fill>
      <patternFill patternType="solid">
        <fgColor rgb="FFFFFF00"/>
        <bgColor rgb="FFFFFF00"/>
      </patternFill>
    </fill>
    <fill>
      <patternFill patternType="solid">
        <fgColor theme="0"/>
        <bgColor theme="0"/>
      </patternFill>
    </fill>
    <fill>
      <patternFill patternType="solid">
        <fgColor rgb="FF3F3F3F"/>
        <bgColor rgb="FF3F3F3F"/>
      </patternFill>
    </fill>
    <fill>
      <patternFill patternType="solid">
        <fgColor rgb="FFD8D8D8"/>
        <bgColor rgb="FFD8D8D8"/>
      </patternFill>
    </fill>
    <fill>
      <patternFill patternType="solid">
        <fgColor rgb="FFF2F2F2"/>
        <bgColor rgb="FFF2F2F2"/>
      </patternFill>
    </fill>
    <fill>
      <patternFill patternType="solid">
        <fgColor rgb="FFFFE599"/>
        <bgColor rgb="FFFFE599"/>
      </patternFill>
    </fill>
    <fill>
      <patternFill patternType="solid">
        <fgColor rgb="FFA8CF8D"/>
        <bgColor rgb="FFA8CF8D"/>
      </patternFill>
    </fill>
    <fill>
      <patternFill patternType="solid">
        <fgColor rgb="FFB6D7A8"/>
        <bgColor rgb="FFB6D7A8"/>
      </patternFill>
    </fill>
    <fill>
      <patternFill patternType="solid">
        <fgColor rgb="FFC5DFB3"/>
        <bgColor rgb="FFC5DFB3"/>
      </patternFill>
    </fill>
    <fill>
      <patternFill patternType="solid">
        <fgColor rgb="FFFFFF00"/>
        <bgColor theme="0"/>
      </patternFill>
    </fill>
    <fill>
      <patternFill patternType="solid">
        <fgColor rgb="FFFFFF00"/>
        <bgColor indexed="64"/>
      </patternFill>
    </fill>
    <fill>
      <patternFill patternType="solid">
        <fgColor theme="9" tint="0.39997558519241921"/>
        <bgColor rgb="FF93C47D"/>
      </patternFill>
    </fill>
  </fills>
  <borders count="124">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right/>
      <top style="thin">
        <color rgb="FF7F7F7F"/>
      </top>
      <bottom style="thin">
        <color rgb="FF7F7F7F"/>
      </bottom>
      <diagonal/>
    </border>
    <border>
      <left/>
      <right/>
      <top style="thin">
        <color rgb="FF7F7F7F"/>
      </top>
      <bottom style="thin">
        <color rgb="FF7F7F7F"/>
      </bottom>
      <diagonal/>
    </border>
    <border>
      <left/>
      <right/>
      <top style="thin">
        <color rgb="FF7F7F7F"/>
      </top>
      <bottom style="thin">
        <color rgb="FF7F7F7F"/>
      </bottom>
      <diagonal/>
    </border>
    <border>
      <left/>
      <right/>
      <top style="thin">
        <color rgb="FF7F7F7F"/>
      </top>
      <bottom style="dotted">
        <color rgb="FF7F7F7F"/>
      </bottom>
      <diagonal/>
    </border>
    <border>
      <left/>
      <right/>
      <top style="thin">
        <color rgb="FF7F7F7F"/>
      </top>
      <bottom style="dotted">
        <color rgb="FF7F7F7F"/>
      </bottom>
      <diagonal/>
    </border>
    <border>
      <left/>
      <right style="thin">
        <color rgb="FF7F7F7F"/>
      </right>
      <top style="thin">
        <color rgb="FF7F7F7F"/>
      </top>
      <bottom style="dotted">
        <color rgb="FF7F7F7F"/>
      </bottom>
      <diagonal/>
    </border>
    <border>
      <left style="thin">
        <color rgb="FF7F7F7F"/>
      </left>
      <right/>
      <top style="thin">
        <color rgb="FF7F7F7F"/>
      </top>
      <bottom style="dotted">
        <color rgb="FF7F7F7F"/>
      </bottom>
      <diagonal/>
    </border>
    <border>
      <left/>
      <right/>
      <top style="thin">
        <color rgb="FF7F7F7F"/>
      </top>
      <bottom style="dotted">
        <color rgb="FF7F7F7F"/>
      </bottom>
      <diagonal/>
    </border>
    <border>
      <left/>
      <right/>
      <top style="dotted">
        <color rgb="FF7F7F7F"/>
      </top>
      <bottom style="dotted">
        <color rgb="FF7F7F7F"/>
      </bottom>
      <diagonal/>
    </border>
    <border>
      <left/>
      <right/>
      <top style="dotted">
        <color rgb="FF7F7F7F"/>
      </top>
      <bottom style="dotted">
        <color rgb="FF7F7F7F"/>
      </bottom>
      <diagonal/>
    </border>
    <border>
      <left/>
      <right style="thin">
        <color rgb="FF7F7F7F"/>
      </right>
      <top style="dotted">
        <color rgb="FF7F7F7F"/>
      </top>
      <bottom style="dotted">
        <color rgb="FF7F7F7F"/>
      </bottom>
      <diagonal/>
    </border>
    <border>
      <left style="thin">
        <color rgb="FF7F7F7F"/>
      </left>
      <right/>
      <top style="dotted">
        <color rgb="FF7F7F7F"/>
      </top>
      <bottom style="dotted">
        <color rgb="FF7F7F7F"/>
      </bottom>
      <diagonal/>
    </border>
    <border>
      <left/>
      <right/>
      <top style="dotted">
        <color rgb="FF7F7F7F"/>
      </top>
      <bottom style="dotted">
        <color rgb="FF7F7F7F"/>
      </bottom>
      <diagonal/>
    </border>
    <border>
      <left/>
      <right/>
      <top style="dotted">
        <color rgb="FF7F7F7F"/>
      </top>
      <bottom style="medium">
        <color rgb="FF7F7F7F"/>
      </bottom>
      <diagonal/>
    </border>
    <border>
      <left/>
      <right/>
      <top style="dotted">
        <color rgb="FF7F7F7F"/>
      </top>
      <bottom style="medium">
        <color rgb="FF7F7F7F"/>
      </bottom>
      <diagonal/>
    </border>
    <border>
      <left/>
      <right style="thin">
        <color rgb="FF7F7F7F"/>
      </right>
      <top style="dotted">
        <color rgb="FF7F7F7F"/>
      </top>
      <bottom style="medium">
        <color rgb="FF7F7F7F"/>
      </bottom>
      <diagonal/>
    </border>
    <border>
      <left style="thin">
        <color rgb="FF7F7F7F"/>
      </left>
      <right/>
      <top style="dotted">
        <color rgb="FF7F7F7F"/>
      </top>
      <bottom style="medium">
        <color rgb="FF7F7F7F"/>
      </bottom>
      <diagonal/>
    </border>
    <border>
      <left/>
      <right/>
      <top style="dotted">
        <color rgb="FF7F7F7F"/>
      </top>
      <bottom style="medium">
        <color rgb="FF7F7F7F"/>
      </bottom>
      <diagonal/>
    </border>
    <border>
      <left/>
      <right/>
      <top/>
      <bottom/>
      <diagonal/>
    </border>
    <border>
      <left/>
      <right/>
      <top/>
      <bottom/>
      <diagonal/>
    </border>
    <border>
      <left/>
      <right/>
      <top/>
      <bottom/>
      <diagonal/>
    </border>
    <border>
      <left/>
      <right/>
      <top style="thin">
        <color rgb="FF7F7F7F"/>
      </top>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right/>
      <top/>
      <bottom style="dotted">
        <color rgb="FF7F7F7F"/>
      </bottom>
      <diagonal/>
    </border>
    <border>
      <left/>
      <right style="thin">
        <color rgb="FF7F7F7F"/>
      </right>
      <top/>
      <bottom style="dotted">
        <color rgb="FF7F7F7F"/>
      </bottom>
      <diagonal/>
    </border>
    <border>
      <left style="thin">
        <color rgb="FF7F7F7F"/>
      </left>
      <right/>
      <top/>
      <bottom style="dotted">
        <color rgb="FF7F7F7F"/>
      </bottom>
      <diagonal/>
    </border>
    <border>
      <left/>
      <right/>
      <top/>
      <bottom style="dotted">
        <color rgb="FF7F7F7F"/>
      </bottom>
      <diagonal/>
    </border>
    <border>
      <left/>
      <right/>
      <top/>
      <bottom style="dotted">
        <color rgb="FF7F7F7F"/>
      </bottom>
      <diagonal/>
    </border>
    <border>
      <left/>
      <right/>
      <top style="dotted">
        <color rgb="FF7F7F7F"/>
      </top>
      <bottom/>
      <diagonal/>
    </border>
    <border>
      <left/>
      <right style="thin">
        <color rgb="FF7F7F7F"/>
      </right>
      <top style="dotted">
        <color rgb="FF7F7F7F"/>
      </top>
      <bottom/>
      <diagonal/>
    </border>
    <border>
      <left style="thin">
        <color rgb="FF7F7F7F"/>
      </left>
      <right/>
      <top style="dotted">
        <color rgb="FF7F7F7F"/>
      </top>
      <bottom style="thin">
        <color rgb="FF7F7F7F"/>
      </bottom>
      <diagonal/>
    </border>
    <border>
      <left/>
      <right/>
      <top style="dotted">
        <color rgb="FF7F7F7F"/>
      </top>
      <bottom style="thin">
        <color rgb="FF7F7F7F"/>
      </bottom>
      <diagonal/>
    </border>
    <border>
      <left/>
      <right style="thin">
        <color rgb="FF7F7F7F"/>
      </right>
      <top style="dotted">
        <color rgb="FF7F7F7F"/>
      </top>
      <bottom style="thin">
        <color rgb="FF7F7F7F"/>
      </bottom>
      <diagonal/>
    </border>
    <border>
      <left/>
      <right/>
      <top style="thin">
        <color rgb="FF7F7F7F"/>
      </top>
      <bottom style="medium">
        <color rgb="FF7F7F7F"/>
      </bottom>
      <diagonal/>
    </border>
    <border>
      <left/>
      <right/>
      <top style="thin">
        <color rgb="FF7F7F7F"/>
      </top>
      <bottom style="medium">
        <color rgb="FF7F7F7F"/>
      </bottom>
      <diagonal/>
    </border>
    <border>
      <left/>
      <right style="thin">
        <color rgb="FF7F7F7F"/>
      </right>
      <top style="thin">
        <color rgb="FF7F7F7F"/>
      </top>
      <bottom style="medium">
        <color rgb="FF7F7F7F"/>
      </bottom>
      <diagonal/>
    </border>
    <border>
      <left style="thin">
        <color rgb="FF7F7F7F"/>
      </left>
      <right/>
      <top style="thin">
        <color rgb="FF7F7F7F"/>
      </top>
      <bottom style="medium">
        <color rgb="FF7F7F7F"/>
      </bottom>
      <diagonal/>
    </border>
    <border>
      <left/>
      <right/>
      <top style="thin">
        <color rgb="FF7F7F7F"/>
      </top>
      <bottom style="medium">
        <color rgb="FF7F7F7F"/>
      </bottom>
      <diagonal/>
    </border>
    <border>
      <left/>
      <right/>
      <top style="thin">
        <color rgb="FF7F7F7F"/>
      </top>
      <bottom/>
      <diagonal/>
    </border>
    <border>
      <left/>
      <right/>
      <top style="thin">
        <color rgb="FF7F7F7F"/>
      </top>
      <bottom/>
      <diagonal/>
    </border>
    <border>
      <left/>
      <right/>
      <top style="thin">
        <color rgb="FF7F7F7F"/>
      </top>
      <bottom/>
      <diagonal/>
    </border>
    <border>
      <left/>
      <right/>
      <top/>
      <bottom/>
      <diagonal/>
    </border>
    <border>
      <left/>
      <right/>
      <top/>
      <bottom/>
      <diagonal/>
    </border>
    <border>
      <left/>
      <right/>
      <top/>
      <bottom/>
      <diagonal/>
    </border>
    <border>
      <left style="thin">
        <color rgb="FF7F7F7F"/>
      </left>
      <right/>
      <top style="dotted">
        <color rgb="FF7F7F7F"/>
      </top>
      <bottom/>
      <diagonal/>
    </border>
    <border>
      <left/>
      <right/>
      <top style="dotted">
        <color rgb="FF7F7F7F"/>
      </top>
      <bottom/>
      <diagonal/>
    </border>
    <border>
      <left/>
      <right/>
      <top style="dotted">
        <color rgb="FF7F7F7F"/>
      </top>
      <bottom/>
      <diagonal/>
    </border>
    <border>
      <left/>
      <right style="thin">
        <color rgb="FF7F7F7F"/>
      </right>
      <top/>
      <bottom/>
      <diagonal/>
    </border>
    <border>
      <left style="thin">
        <color rgb="FF7F7F7F"/>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tted">
        <color rgb="FF7F7F7F"/>
      </top>
      <bottom style="thin">
        <color rgb="FF7F7F7F"/>
      </bottom>
      <diagonal/>
    </border>
    <border>
      <left/>
      <right/>
      <top style="thin">
        <color rgb="FF7F7F7F"/>
      </top>
      <bottom style="thin">
        <color rgb="FF7F7F7F"/>
      </bottom>
      <diagonal/>
    </border>
    <border>
      <left/>
      <right/>
      <top style="thin">
        <color rgb="FF7F7F7F"/>
      </top>
      <bottom/>
      <diagonal/>
    </border>
    <border>
      <left/>
      <right/>
      <top style="thin">
        <color rgb="FF7F7F7F"/>
      </top>
      <bottom/>
      <diagonal/>
    </border>
    <border>
      <left/>
      <right/>
      <top style="thin">
        <color rgb="FF7F7F7F"/>
      </top>
      <bottom/>
      <diagonal/>
    </border>
    <border>
      <left/>
      <right/>
      <top style="medium">
        <color rgb="FF7F7F7F"/>
      </top>
      <bottom/>
      <diagonal/>
    </border>
    <border>
      <left/>
      <right/>
      <top style="medium">
        <color rgb="FF7F7F7F"/>
      </top>
      <bottom/>
      <diagonal/>
    </border>
    <border>
      <left/>
      <right/>
      <top style="medium">
        <color rgb="FF7F7F7F"/>
      </top>
      <bottom/>
      <diagonal/>
    </border>
    <border>
      <left/>
      <right style="thin">
        <color rgb="FF000000"/>
      </right>
      <top style="thin">
        <color rgb="FF7F7F7F"/>
      </top>
      <bottom style="thin">
        <color rgb="FF7F7F7F"/>
      </bottom>
      <diagonal/>
    </border>
    <border>
      <left style="thin">
        <color rgb="FF000000"/>
      </left>
      <right/>
      <top style="thin">
        <color rgb="FF7F7F7F"/>
      </top>
      <bottom style="thin">
        <color rgb="FF7F7F7F"/>
      </bottom>
      <diagonal/>
    </border>
    <border>
      <left/>
      <right style="thin">
        <color rgb="FF000000"/>
      </right>
      <top style="thin">
        <color rgb="FF7F7F7F"/>
      </top>
      <bottom style="dotted">
        <color rgb="FF7F7F7F"/>
      </bottom>
      <diagonal/>
    </border>
    <border>
      <left style="thin">
        <color rgb="FF000000"/>
      </left>
      <right/>
      <top style="thin">
        <color rgb="FF7F7F7F"/>
      </top>
      <bottom style="dotted">
        <color rgb="FF7F7F7F"/>
      </bottom>
      <diagonal/>
    </border>
    <border>
      <left/>
      <right style="thin">
        <color rgb="FF000000"/>
      </right>
      <top style="dotted">
        <color rgb="FF7F7F7F"/>
      </top>
      <bottom style="dotted">
        <color rgb="FF7F7F7F"/>
      </bottom>
      <diagonal/>
    </border>
    <border>
      <left style="thin">
        <color rgb="FF000000"/>
      </left>
      <right/>
      <top style="dotted">
        <color rgb="FF7F7F7F"/>
      </top>
      <bottom style="dotted">
        <color rgb="FF7F7F7F"/>
      </bottom>
      <diagonal/>
    </border>
    <border>
      <left/>
      <right style="thin">
        <color rgb="FF000000"/>
      </right>
      <top style="dotted">
        <color rgb="FF7F7F7F"/>
      </top>
      <bottom style="thin">
        <color rgb="FF7F7F7F"/>
      </bottom>
      <diagonal/>
    </border>
    <border>
      <left style="thin">
        <color rgb="FF000000"/>
      </left>
      <right/>
      <top style="dotted">
        <color rgb="FF7F7F7F"/>
      </top>
      <bottom style="thin">
        <color rgb="FF7F7F7F"/>
      </bottom>
      <diagonal/>
    </border>
    <border>
      <left/>
      <right/>
      <top style="dotted">
        <color rgb="FF7F7F7F"/>
      </top>
      <bottom style="thin">
        <color rgb="FF7F7F7F"/>
      </bottom>
      <diagonal/>
    </border>
    <border>
      <left/>
      <right/>
      <top/>
      <bottom style="thin">
        <color rgb="FF7F7F7F"/>
      </bottom>
      <diagonal/>
    </border>
    <border>
      <left/>
      <right/>
      <top/>
      <bottom style="thin">
        <color rgb="FF7F7F7F"/>
      </bottom>
      <diagonal/>
    </border>
    <border>
      <left/>
      <right/>
      <top/>
      <bottom style="thin">
        <color rgb="FF7F7F7F"/>
      </bottom>
      <diagonal/>
    </border>
    <border>
      <left/>
      <right style="thin">
        <color rgb="FF7F7F7F"/>
      </right>
      <top/>
      <bottom style="thin">
        <color rgb="FF7F7F7F"/>
      </bottom>
      <diagonal/>
    </border>
    <border>
      <left style="thin">
        <color rgb="FF7F7F7F"/>
      </left>
      <right/>
      <top/>
      <bottom style="thin">
        <color rgb="FF7F7F7F"/>
      </bottom>
      <diagonal/>
    </border>
    <border>
      <left style="thin">
        <color rgb="FF7F7F7F"/>
      </left>
      <right/>
      <top/>
      <bottom/>
      <diagonal/>
    </border>
    <border>
      <left style="thin">
        <color rgb="FF7F7F7F"/>
      </left>
      <right/>
      <top/>
      <bottom style="dotted">
        <color rgb="FF7F7F7F"/>
      </bottom>
      <diagonal/>
    </border>
    <border>
      <left/>
      <right/>
      <top/>
      <bottom style="dotted">
        <color rgb="FF7F7F7F"/>
      </bottom>
      <diagonal/>
    </border>
    <border>
      <left/>
      <right/>
      <top style="medium">
        <color rgb="FF7F7F7F"/>
      </top>
      <bottom/>
      <diagonal/>
    </border>
    <border>
      <left/>
      <right/>
      <top style="medium">
        <color rgb="FF7F7F7F"/>
      </top>
      <bottom/>
      <diagonal/>
    </border>
    <border>
      <left/>
      <right/>
      <top style="medium">
        <color rgb="FF7F7F7F"/>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3F3F3F"/>
      </right>
      <top style="thin">
        <color rgb="FF3F3F3F"/>
      </top>
      <bottom/>
      <diagonal/>
    </border>
    <border>
      <left style="thin">
        <color rgb="FF3F3F3F"/>
      </left>
      <right style="thin">
        <color rgb="FF3F3F3F"/>
      </right>
      <top style="thin">
        <color rgb="FF3F3F3F"/>
      </top>
      <bottom/>
      <diagonal/>
    </border>
    <border>
      <left/>
      <right style="thin">
        <color rgb="FF3F3F3F"/>
      </right>
      <top/>
      <bottom/>
      <diagonal/>
    </border>
    <border>
      <left style="thin">
        <color rgb="FF3F3F3F"/>
      </left>
      <right style="thin">
        <color rgb="FF3F3F3F"/>
      </right>
      <top/>
      <bottom/>
      <diagonal/>
    </border>
    <border>
      <left/>
      <right style="thin">
        <color rgb="FF3F3F3F"/>
      </right>
      <top/>
      <bottom style="thin">
        <color rgb="FF3F3F3F"/>
      </bottom>
      <diagonal/>
    </border>
    <border>
      <left style="thin">
        <color rgb="FF3F3F3F"/>
      </left>
      <right style="thin">
        <color rgb="FF3F3F3F"/>
      </right>
      <top/>
      <bottom style="thin">
        <color rgb="FF3F3F3F"/>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rgb="FF3F3F3F"/>
      </left>
      <right/>
      <top style="thin">
        <color rgb="FF3F3F3F"/>
      </top>
      <bottom/>
      <diagonal/>
    </border>
    <border>
      <left style="thin">
        <color rgb="FF3F3F3F"/>
      </left>
      <right/>
      <top/>
      <bottom/>
      <diagonal/>
    </border>
    <border>
      <left style="thin">
        <color rgb="FF3F3F3F"/>
      </left>
      <right/>
      <top/>
      <bottom style="thin">
        <color rgb="FF3F3F3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bottom/>
      <diagonal/>
    </border>
    <border>
      <left/>
      <right style="medium">
        <color rgb="FF000000"/>
      </right>
      <top/>
      <bottom/>
      <diagonal/>
    </border>
  </borders>
  <cellStyleXfs count="1">
    <xf numFmtId="0" fontId="0" fillId="0" borderId="0"/>
  </cellStyleXfs>
  <cellXfs count="319">
    <xf numFmtId="0" fontId="0" fillId="0" borderId="0" xfId="0"/>
    <xf numFmtId="0" fontId="1" fillId="0" borderId="4" xfId="0" applyFont="1" applyBorder="1" applyAlignment="1">
      <alignment horizontal="center" vertical="center" wrapText="1"/>
    </xf>
    <xf numFmtId="0" fontId="3" fillId="0" borderId="0" xfId="0" applyFont="1" applyAlignment="1">
      <alignment wrapText="1"/>
    </xf>
    <xf numFmtId="0" fontId="1" fillId="0" borderId="5" xfId="0" applyFont="1" applyBorder="1" applyAlignment="1">
      <alignment horizontal="center" vertical="center"/>
    </xf>
    <xf numFmtId="0" fontId="4" fillId="0" borderId="5" xfId="0" applyFont="1" applyBorder="1"/>
    <xf numFmtId="0" fontId="4" fillId="2" borderId="5" xfId="0" applyFont="1" applyFill="1" applyBorder="1" applyAlignment="1">
      <alignment horizontal="center" vertical="center"/>
    </xf>
    <xf numFmtId="164" fontId="4" fillId="0" borderId="5" xfId="0" applyNumberFormat="1" applyFont="1" applyBorder="1"/>
    <xf numFmtId="164" fontId="4" fillId="0" borderId="5" xfId="0" applyNumberFormat="1" applyFont="1" applyBorder="1" applyAlignment="1">
      <alignment horizontal="right" vertical="center"/>
    </xf>
    <xf numFmtId="164" fontId="1" fillId="2" borderId="5" xfId="0" applyNumberFormat="1" applyFont="1" applyFill="1" applyBorder="1"/>
    <xf numFmtId="164" fontId="4" fillId="0" borderId="6" xfId="0" applyNumberFormat="1" applyFont="1" applyBorder="1" applyAlignment="1">
      <alignment horizontal="right" vertical="center"/>
    </xf>
    <xf numFmtId="164" fontId="1" fillId="2" borderId="7" xfId="0" applyNumberFormat="1" applyFont="1" applyFill="1" applyBorder="1"/>
    <xf numFmtId="0" fontId="4" fillId="0" borderId="0" xfId="0" applyFont="1"/>
    <xf numFmtId="0" fontId="3" fillId="3" borderId="8" xfId="0" applyFont="1" applyFill="1" applyBorder="1"/>
    <xf numFmtId="0" fontId="5" fillId="3" borderId="8" xfId="0" applyFont="1" applyFill="1" applyBorder="1"/>
    <xf numFmtId="0" fontId="7" fillId="3" borderId="30" xfId="0" applyFont="1" applyFill="1" applyBorder="1" applyAlignment="1">
      <alignment horizontal="center"/>
    </xf>
    <xf numFmtId="0" fontId="5" fillId="3" borderId="8" xfId="0" applyFont="1" applyFill="1" applyBorder="1" applyAlignment="1">
      <alignment horizontal="center"/>
    </xf>
    <xf numFmtId="0" fontId="12" fillId="3" borderId="8" xfId="0" applyFont="1" applyFill="1" applyBorder="1" applyAlignment="1">
      <alignment horizontal="left"/>
    </xf>
    <xf numFmtId="0" fontId="7" fillId="3" borderId="65" xfId="0" applyFont="1" applyFill="1" applyBorder="1" applyAlignment="1">
      <alignment horizontal="center"/>
    </xf>
    <xf numFmtId="0" fontId="8" fillId="3" borderId="8" xfId="0" applyFont="1" applyFill="1" applyBorder="1" applyAlignment="1">
      <alignment horizontal="center"/>
    </xf>
    <xf numFmtId="165" fontId="8" fillId="3" borderId="8" xfId="0" applyNumberFormat="1" applyFont="1" applyFill="1" applyBorder="1" applyAlignment="1">
      <alignment horizontal="center"/>
    </xf>
    <xf numFmtId="0" fontId="8" fillId="3" borderId="65" xfId="0" applyFont="1" applyFill="1" applyBorder="1" applyAlignment="1">
      <alignment horizontal="left"/>
    </xf>
    <xf numFmtId="0" fontId="8" fillId="3" borderId="65" xfId="0" applyFont="1" applyFill="1" applyBorder="1" applyAlignment="1">
      <alignment horizontal="center"/>
    </xf>
    <xf numFmtId="165" fontId="5" fillId="3" borderId="65" xfId="0" applyNumberFormat="1" applyFont="1" applyFill="1" applyBorder="1" applyAlignment="1">
      <alignment horizontal="center"/>
    </xf>
    <xf numFmtId="0" fontId="15" fillId="0" borderId="0" xfId="0" applyFont="1" applyAlignment="1">
      <alignment vertical="top"/>
    </xf>
    <xf numFmtId="0" fontId="16" fillId="10" borderId="7" xfId="0" applyFont="1" applyFill="1" applyBorder="1" applyAlignment="1">
      <alignment horizontal="left" vertical="top" wrapText="1"/>
    </xf>
    <xf numFmtId="0" fontId="15" fillId="3" borderId="8" xfId="0" applyFont="1" applyFill="1" applyBorder="1" applyAlignment="1">
      <alignment vertical="top"/>
    </xf>
    <xf numFmtId="169" fontId="15" fillId="3" borderId="5" xfId="0" applyNumberFormat="1" applyFont="1" applyFill="1" applyBorder="1" applyAlignment="1">
      <alignment vertical="top"/>
    </xf>
    <xf numFmtId="164" fontId="15" fillId="3" borderId="5" xfId="0" applyNumberFormat="1" applyFont="1" applyFill="1" applyBorder="1" applyAlignment="1">
      <alignment vertical="top"/>
    </xf>
    <xf numFmtId="169" fontId="16" fillId="3" borderId="5" xfId="0" applyNumberFormat="1" applyFont="1" applyFill="1" applyBorder="1" applyAlignment="1">
      <alignment vertical="top"/>
    </xf>
    <xf numFmtId="164" fontId="16" fillId="2" borderId="5" xfId="0" applyNumberFormat="1" applyFont="1" applyFill="1" applyBorder="1" applyAlignment="1">
      <alignment vertical="top"/>
    </xf>
    <xf numFmtId="168" fontId="15" fillId="0" borderId="0" xfId="0" applyNumberFormat="1" applyFont="1" applyAlignment="1">
      <alignment vertical="top"/>
    </xf>
    <xf numFmtId="0" fontId="15" fillId="0" borderId="0" xfId="0" applyFont="1"/>
    <xf numFmtId="0" fontId="15" fillId="0" borderId="0" xfId="0" applyFont="1" applyAlignment="1">
      <alignment horizontal="center" vertical="center"/>
    </xf>
    <xf numFmtId="0" fontId="16" fillId="8" borderId="113" xfId="0" applyFont="1" applyFill="1" applyBorder="1" applyAlignment="1">
      <alignment horizontal="center" vertical="center" wrapText="1"/>
    </xf>
    <xf numFmtId="0" fontId="16" fillId="8" borderId="100" xfId="0" applyFont="1" applyFill="1" applyBorder="1" applyAlignment="1">
      <alignment horizontal="center" vertical="center" wrapText="1"/>
    </xf>
    <xf numFmtId="0" fontId="16" fillId="10" borderId="5" xfId="0" applyFont="1" applyFill="1" applyBorder="1" applyAlignment="1">
      <alignment horizontal="left" vertical="center" wrapText="1"/>
    </xf>
    <xf numFmtId="0" fontId="16" fillId="10" borderId="7" xfId="0" applyFont="1" applyFill="1" applyBorder="1" applyAlignment="1">
      <alignment horizontal="left" vertical="center" wrapText="1"/>
    </xf>
    <xf numFmtId="0" fontId="15" fillId="3" borderId="8" xfId="0" applyFont="1" applyFill="1" applyBorder="1"/>
    <xf numFmtId="169" fontId="15" fillId="3" borderId="5" xfId="0" applyNumberFormat="1" applyFont="1" applyFill="1" applyBorder="1"/>
    <xf numFmtId="164" fontId="15" fillId="3" borderId="5" xfId="0" applyNumberFormat="1" applyFont="1" applyFill="1" applyBorder="1"/>
    <xf numFmtId="169" fontId="16" fillId="3" borderId="5" xfId="0" applyNumberFormat="1" applyFont="1" applyFill="1" applyBorder="1"/>
    <xf numFmtId="164" fontId="16" fillId="2" borderId="5" xfId="0" applyNumberFormat="1" applyFont="1" applyFill="1" applyBorder="1"/>
    <xf numFmtId="0" fontId="2" fillId="0" borderId="1" xfId="0" applyFont="1" applyBorder="1"/>
    <xf numFmtId="0" fontId="2" fillId="0" borderId="2" xfId="0" applyFont="1" applyBorder="1"/>
    <xf numFmtId="0" fontId="2" fillId="0" borderId="3" xfId="0" applyFont="1" applyBorder="1"/>
    <xf numFmtId="0" fontId="8" fillId="3" borderId="17" xfId="0" applyFont="1" applyFill="1" applyBorder="1" applyAlignment="1">
      <alignment horizontal="center"/>
    </xf>
    <xf numFmtId="0" fontId="2" fillId="0" borderId="19" xfId="0" applyFont="1" applyBorder="1"/>
    <xf numFmtId="0" fontId="8" fillId="3" borderId="38" xfId="0" applyFont="1" applyFill="1" applyBorder="1" applyAlignment="1">
      <alignment horizontal="center"/>
    </xf>
    <xf numFmtId="0" fontId="2" fillId="0" borderId="39" xfId="0" applyFont="1" applyBorder="1"/>
    <xf numFmtId="10" fontId="5" fillId="3" borderId="40" xfId="0" applyNumberFormat="1" applyFont="1" applyFill="1" applyBorder="1" applyAlignment="1">
      <alignment horizontal="center"/>
    </xf>
    <xf numFmtId="0" fontId="2" fillId="0" borderId="41" xfId="0" applyFont="1" applyBorder="1"/>
    <xf numFmtId="0" fontId="2" fillId="0" borderId="42" xfId="0" applyFont="1" applyBorder="1"/>
    <xf numFmtId="165" fontId="5" fillId="6" borderId="20" xfId="0" applyNumberFormat="1" applyFont="1" applyFill="1" applyBorder="1" applyAlignment="1">
      <alignment horizontal="center"/>
    </xf>
    <xf numFmtId="0" fontId="2" fillId="0" borderId="18" xfId="0" applyFont="1" applyBorder="1"/>
    <xf numFmtId="0" fontId="2" fillId="0" borderId="21" xfId="0" applyFont="1" applyBorder="1"/>
    <xf numFmtId="0" fontId="5" fillId="3" borderId="40" xfId="0" applyFont="1" applyFill="1" applyBorder="1" applyAlignment="1">
      <alignment horizontal="left" vertical="center"/>
    </xf>
    <xf numFmtId="0" fontId="8" fillId="5" borderId="43" xfId="0" applyFont="1" applyFill="1" applyBorder="1" applyAlignment="1">
      <alignment horizontal="right"/>
    </xf>
    <xf numFmtId="0" fontId="2" fillId="0" borderId="44" xfId="0" applyFont="1" applyBorder="1"/>
    <xf numFmtId="0" fontId="2" fillId="0" borderId="45" xfId="0" applyFont="1" applyBorder="1"/>
    <xf numFmtId="165" fontId="8" fillId="5" borderId="46" xfId="0" applyNumberFormat="1" applyFont="1" applyFill="1" applyBorder="1" applyAlignment="1">
      <alignment horizontal="center"/>
    </xf>
    <xf numFmtId="0" fontId="2" fillId="0" borderId="47" xfId="0" applyFont="1" applyBorder="1"/>
    <xf numFmtId="0" fontId="5" fillId="3" borderId="27" xfId="0" applyFont="1" applyFill="1" applyBorder="1" applyAlignment="1">
      <alignment horizontal="center"/>
    </xf>
    <xf numFmtId="0" fontId="2" fillId="0" borderId="28" xfId="0" applyFont="1" applyBorder="1"/>
    <xf numFmtId="0" fontId="2" fillId="0" borderId="29" xfId="0" applyFont="1" applyBorder="1"/>
    <xf numFmtId="0" fontId="7" fillId="4" borderId="9" xfId="0" applyFont="1" applyFill="1" applyBorder="1" applyAlignment="1">
      <alignment horizontal="center" vertical="center" wrapText="1"/>
    </xf>
    <xf numFmtId="0" fontId="2" fillId="0" borderId="10" xfId="0" applyFont="1" applyBorder="1"/>
    <xf numFmtId="0" fontId="2" fillId="0" borderId="11" xfId="0" applyFont="1" applyBorder="1"/>
    <xf numFmtId="0" fontId="7" fillId="3" borderId="9" xfId="0" applyFont="1" applyFill="1" applyBorder="1" applyAlignment="1">
      <alignment horizontal="center" vertical="center" wrapText="1"/>
    </xf>
    <xf numFmtId="0" fontId="8" fillId="5" borderId="9" xfId="0" applyFont="1" applyFill="1" applyBorder="1" applyAlignment="1">
      <alignment horizontal="center"/>
    </xf>
    <xf numFmtId="0" fontId="2" fillId="0" borderId="31" xfId="0" applyFont="1" applyBorder="1"/>
    <xf numFmtId="0" fontId="8" fillId="5" borderId="32" xfId="0" applyFont="1" applyFill="1" applyBorder="1" applyAlignment="1">
      <alignment horizontal="center"/>
    </xf>
    <xf numFmtId="0" fontId="7" fillId="4" borderId="9" xfId="0" applyFont="1" applyFill="1" applyBorder="1" applyAlignment="1">
      <alignment horizontal="center" vertical="center"/>
    </xf>
    <xf numFmtId="0" fontId="8" fillId="3" borderId="12" xfId="0" applyFont="1" applyFill="1" applyBorder="1" applyAlignment="1">
      <alignment horizontal="right" vertical="center"/>
    </xf>
    <xf numFmtId="0" fontId="2" fillId="0" borderId="13" xfId="0" applyFont="1" applyBorder="1"/>
    <xf numFmtId="0" fontId="2" fillId="0" borderId="14" xfId="0" applyFont="1" applyBorder="1"/>
    <xf numFmtId="0" fontId="8" fillId="3" borderId="15" xfId="0" applyFont="1" applyFill="1" applyBorder="1" applyAlignment="1">
      <alignment horizontal="center" vertical="center"/>
    </xf>
    <xf numFmtId="0" fontId="2" fillId="0" borderId="16" xfId="0" applyFont="1" applyBorder="1"/>
    <xf numFmtId="0" fontId="8" fillId="3" borderId="17" xfId="0" applyFont="1" applyFill="1" applyBorder="1" applyAlignment="1">
      <alignment horizontal="right"/>
    </xf>
    <xf numFmtId="0" fontId="8" fillId="3" borderId="20" xfId="0" applyFont="1" applyFill="1" applyBorder="1" applyAlignment="1">
      <alignment horizontal="center"/>
    </xf>
    <xf numFmtId="0" fontId="8" fillId="0" borderId="20" xfId="0" applyFont="1" applyBorder="1" applyAlignment="1">
      <alignment horizontal="center"/>
    </xf>
    <xf numFmtId="0" fontId="8" fillId="3" borderId="22" xfId="0" applyFont="1" applyFill="1" applyBorder="1" applyAlignment="1">
      <alignment horizontal="right"/>
    </xf>
    <xf numFmtId="0" fontId="2" fillId="0" borderId="23" xfId="0" applyFont="1" applyBorder="1"/>
    <xf numFmtId="0" fontId="2" fillId="0" borderId="24" xfId="0" applyFont="1" applyBorder="1"/>
    <xf numFmtId="0" fontId="8" fillId="2" borderId="25" xfId="0" applyFont="1" applyFill="1" applyBorder="1" applyAlignment="1">
      <alignment horizontal="center"/>
    </xf>
    <xf numFmtId="0" fontId="2" fillId="0" borderId="26" xfId="0" applyFont="1" applyBorder="1"/>
    <xf numFmtId="0" fontId="8" fillId="3" borderId="27" xfId="0" applyFont="1" applyFill="1" applyBorder="1" applyAlignment="1">
      <alignment horizontal="center" vertical="center"/>
    </xf>
    <xf numFmtId="0" fontId="8" fillId="3" borderId="12" xfId="0" applyFont="1" applyFill="1" applyBorder="1" applyAlignment="1">
      <alignment horizontal="center" vertical="center"/>
    </xf>
    <xf numFmtId="0" fontId="8" fillId="2" borderId="12" xfId="0" applyFont="1" applyFill="1" applyBorder="1" applyAlignment="1">
      <alignment horizontal="center" vertical="center"/>
    </xf>
    <xf numFmtId="0" fontId="8" fillId="3" borderId="12" xfId="0" applyFont="1" applyFill="1" applyBorder="1" applyAlignment="1">
      <alignment horizontal="left" vertical="center"/>
    </xf>
    <xf numFmtId="0" fontId="8" fillId="3" borderId="15" xfId="0" applyFont="1" applyFill="1" applyBorder="1" applyAlignment="1">
      <alignment horizontal="left" vertical="center"/>
    </xf>
    <xf numFmtId="0" fontId="8" fillId="3" borderId="17" xfId="0" applyFont="1" applyFill="1" applyBorder="1" applyAlignment="1">
      <alignment horizontal="right" vertical="center"/>
    </xf>
    <xf numFmtId="0" fontId="8" fillId="3" borderId="20" xfId="0" applyFont="1" applyFill="1" applyBorder="1" applyAlignment="1">
      <alignment horizontal="left" vertical="center"/>
    </xf>
    <xf numFmtId="14" fontId="8" fillId="3" borderId="20" xfId="0" applyNumberFormat="1" applyFont="1" applyFill="1" applyBorder="1" applyAlignment="1">
      <alignment horizontal="left" vertical="center"/>
    </xf>
    <xf numFmtId="0" fontId="8" fillId="3" borderId="22" xfId="0" applyFont="1" applyFill="1" applyBorder="1" applyAlignment="1">
      <alignment horizontal="right" vertical="center"/>
    </xf>
    <xf numFmtId="0" fontId="8" fillId="3" borderId="25" xfId="0" applyFont="1" applyFill="1" applyBorder="1" applyAlignment="1">
      <alignment horizontal="left" vertical="center"/>
    </xf>
    <xf numFmtId="0" fontId="7" fillId="4" borderId="9" xfId="0" applyFont="1" applyFill="1" applyBorder="1" applyAlignment="1">
      <alignment horizontal="center"/>
    </xf>
    <xf numFmtId="0" fontId="8" fillId="5" borderId="32" xfId="0" applyFont="1" applyFill="1" applyBorder="1" applyAlignment="1">
      <alignment horizontal="center" vertical="center"/>
    </xf>
    <xf numFmtId="0" fontId="8" fillId="3" borderId="33" xfId="0" applyFont="1" applyFill="1" applyBorder="1" applyAlignment="1">
      <alignment horizontal="center"/>
    </xf>
    <xf numFmtId="0" fontId="2" fillId="0" borderId="34" xfId="0" applyFont="1" applyBorder="1"/>
    <xf numFmtId="0" fontId="5" fillId="3" borderId="15" xfId="0" applyFont="1" applyFill="1" applyBorder="1" applyAlignment="1">
      <alignment horizontal="left" vertical="center"/>
    </xf>
    <xf numFmtId="10" fontId="5" fillId="3" borderId="15" xfId="0" applyNumberFormat="1" applyFont="1" applyFill="1" applyBorder="1" applyAlignment="1">
      <alignment horizontal="center"/>
    </xf>
    <xf numFmtId="165" fontId="5" fillId="6" borderId="35" xfId="0" applyNumberFormat="1" applyFont="1" applyFill="1" applyBorder="1" applyAlignment="1">
      <alignment horizontal="center"/>
    </xf>
    <xf numFmtId="0" fontId="2" fillId="0" borderId="36" xfId="0" applyFont="1" applyBorder="1"/>
    <xf numFmtId="0" fontId="2" fillId="0" borderId="37" xfId="0" applyFont="1" applyBorder="1"/>
    <xf numFmtId="0" fontId="5" fillId="3" borderId="20" xfId="0" applyFont="1" applyFill="1" applyBorder="1" applyAlignment="1">
      <alignment horizontal="left" vertical="center"/>
    </xf>
    <xf numFmtId="10" fontId="5" fillId="3" borderId="20" xfId="0" applyNumberFormat="1" applyFont="1" applyFill="1" applyBorder="1" applyAlignment="1">
      <alignment horizontal="center"/>
    </xf>
    <xf numFmtId="0" fontId="8" fillId="3" borderId="17" xfId="0" applyFont="1" applyFill="1" applyBorder="1" applyAlignment="1">
      <alignment horizontal="center" vertical="center"/>
    </xf>
    <xf numFmtId="0" fontId="10" fillId="3" borderId="17" xfId="0" applyFont="1" applyFill="1" applyBorder="1" applyAlignment="1">
      <alignment horizontal="center" vertical="center"/>
    </xf>
    <xf numFmtId="0" fontId="5" fillId="3" borderId="54" xfId="0" applyFont="1" applyFill="1" applyBorder="1" applyAlignment="1">
      <alignment horizontal="left" vertical="center"/>
    </xf>
    <xf numFmtId="0" fontId="2" fillId="0" borderId="55" xfId="0" applyFont="1" applyBorder="1"/>
    <xf numFmtId="10" fontId="5" fillId="3" borderId="54" xfId="0" applyNumberFormat="1" applyFont="1" applyFill="1" applyBorder="1" applyAlignment="1">
      <alignment horizontal="center"/>
    </xf>
    <xf numFmtId="165" fontId="5" fillId="6" borderId="54" xfId="0" applyNumberFormat="1" applyFont="1" applyFill="1" applyBorder="1" applyAlignment="1">
      <alignment horizontal="center"/>
    </xf>
    <xf numFmtId="0" fontId="2" fillId="0" borderId="56" xfId="0" applyFont="1" applyBorder="1"/>
    <xf numFmtId="0" fontId="8" fillId="5" borderId="9" xfId="0" applyFont="1" applyFill="1" applyBorder="1" applyAlignment="1">
      <alignment horizontal="right" vertical="center"/>
    </xf>
    <xf numFmtId="165" fontId="8" fillId="5" borderId="32" xfId="0" applyNumberFormat="1" applyFont="1" applyFill="1" applyBorder="1" applyAlignment="1">
      <alignment horizontal="center"/>
    </xf>
    <xf numFmtId="0" fontId="9" fillId="3" borderId="48" xfId="0" applyFont="1" applyFill="1" applyBorder="1" applyAlignment="1">
      <alignment horizontal="left" vertical="top" wrapText="1"/>
    </xf>
    <xf numFmtId="0" fontId="2" fillId="0" borderId="49" xfId="0" applyFont="1" applyBorder="1"/>
    <xf numFmtId="0" fontId="2" fillId="0" borderId="50" xfId="0" applyFont="1" applyBorder="1"/>
    <xf numFmtId="0" fontId="2" fillId="0" borderId="62" xfId="0" applyFont="1" applyBorder="1"/>
    <xf numFmtId="0" fontId="0" fillId="0" borderId="0" xfId="0"/>
    <xf numFmtId="0" fontId="2" fillId="0" borderId="63" xfId="0" applyFont="1" applyBorder="1"/>
    <xf numFmtId="0" fontId="2" fillId="0" borderId="51" xfId="0" applyFont="1" applyBorder="1"/>
    <xf numFmtId="0" fontId="2" fillId="0" borderId="52" xfId="0" applyFont="1" applyBorder="1"/>
    <xf numFmtId="0" fontId="2" fillId="0" borderId="53" xfId="0" applyFont="1" applyBorder="1"/>
    <xf numFmtId="0" fontId="8" fillId="5" borderId="9" xfId="0" applyFont="1" applyFill="1" applyBorder="1" applyAlignment="1">
      <alignment horizontal="center" vertical="center"/>
    </xf>
    <xf numFmtId="0" fontId="8" fillId="3" borderId="33" xfId="0" applyFont="1" applyFill="1" applyBorder="1" applyAlignment="1">
      <alignment horizontal="center" vertical="center"/>
    </xf>
    <xf numFmtId="0" fontId="5" fillId="3" borderId="35" xfId="0" applyFont="1" applyFill="1" applyBorder="1" applyAlignment="1">
      <alignment horizontal="left" vertical="center"/>
    </xf>
    <xf numFmtId="10" fontId="5" fillId="3" borderId="35" xfId="0" applyNumberFormat="1" applyFont="1" applyFill="1" applyBorder="1" applyAlignment="1">
      <alignment horizontal="center"/>
    </xf>
    <xf numFmtId="0" fontId="10" fillId="3" borderId="33" xfId="0" applyFont="1" applyFill="1" applyBorder="1" applyAlignment="1">
      <alignment horizontal="center" vertical="center"/>
    </xf>
    <xf numFmtId="0" fontId="11" fillId="3" borderId="20" xfId="0" applyFont="1" applyFill="1" applyBorder="1" applyAlignment="1">
      <alignment horizontal="left" vertical="center"/>
    </xf>
    <xf numFmtId="165" fontId="11" fillId="0" borderId="20" xfId="0" applyNumberFormat="1" applyFont="1" applyBorder="1" applyAlignment="1">
      <alignment horizontal="center"/>
    </xf>
    <xf numFmtId="165" fontId="11" fillId="6" borderId="20" xfId="0" applyNumberFormat="1" applyFont="1" applyFill="1" applyBorder="1" applyAlignment="1">
      <alignment horizontal="center"/>
    </xf>
    <xf numFmtId="0" fontId="8" fillId="5" borderId="9" xfId="0" applyFont="1" applyFill="1" applyBorder="1" applyAlignment="1">
      <alignment horizontal="right"/>
    </xf>
    <xf numFmtId="0" fontId="8" fillId="3" borderId="12" xfId="0" applyFont="1" applyFill="1" applyBorder="1" applyAlignment="1">
      <alignment horizontal="center"/>
    </xf>
    <xf numFmtId="0" fontId="5" fillId="3" borderId="15" xfId="0" applyFont="1" applyFill="1" applyBorder="1" applyAlignment="1">
      <alignment horizontal="left"/>
    </xf>
    <xf numFmtId="0" fontId="5" fillId="3" borderId="20" xfId="0" applyFont="1" applyFill="1" applyBorder="1" applyAlignment="1">
      <alignment horizontal="left"/>
    </xf>
    <xf numFmtId="165" fontId="8" fillId="5" borderId="32" xfId="0" applyNumberFormat="1" applyFont="1" applyFill="1" applyBorder="1" applyAlignment="1">
      <alignment horizontal="right"/>
    </xf>
    <xf numFmtId="0" fontId="8" fillId="3" borderId="38" xfId="0" applyFont="1" applyFill="1" applyBorder="1" applyAlignment="1">
      <alignment horizontal="center" vertical="center"/>
    </xf>
    <xf numFmtId="10" fontId="8" fillId="5" borderId="32" xfId="0" applyNumberFormat="1" applyFont="1" applyFill="1" applyBorder="1" applyAlignment="1">
      <alignment horizontal="center" vertical="center"/>
    </xf>
    <xf numFmtId="0" fontId="8" fillId="3" borderId="27" xfId="0" applyFont="1" applyFill="1" applyBorder="1" applyAlignment="1">
      <alignment horizontal="center"/>
    </xf>
    <xf numFmtId="0" fontId="2" fillId="0" borderId="57" xfId="0" applyFont="1" applyBorder="1"/>
    <xf numFmtId="0" fontId="5" fillId="3" borderId="58" xfId="0" applyFont="1" applyFill="1" applyBorder="1" applyAlignment="1">
      <alignment horizontal="left"/>
    </xf>
    <xf numFmtId="10" fontId="5" fillId="3" borderId="58" xfId="0" applyNumberFormat="1" applyFont="1" applyFill="1" applyBorder="1" applyAlignment="1">
      <alignment horizontal="center" vertical="center"/>
    </xf>
    <xf numFmtId="165" fontId="5" fillId="6" borderId="58" xfId="0" applyNumberFormat="1" applyFont="1" applyFill="1" applyBorder="1" applyAlignment="1">
      <alignment horizontal="center"/>
    </xf>
    <xf numFmtId="0" fontId="11" fillId="3" borderId="35" xfId="0" applyFont="1" applyFill="1" applyBorder="1" applyAlignment="1">
      <alignment horizontal="left" vertical="center"/>
    </xf>
    <xf numFmtId="0" fontId="9" fillId="3" borderId="27" xfId="0" applyFont="1" applyFill="1" applyBorder="1" applyAlignment="1">
      <alignment horizontal="left" wrapText="1"/>
    </xf>
    <xf numFmtId="0" fontId="9" fillId="3" borderId="59" xfId="0" applyFont="1" applyFill="1" applyBorder="1" applyAlignment="1">
      <alignment horizontal="left" vertical="top" wrapText="1"/>
    </xf>
    <xf numFmtId="0" fontId="2" fillId="0" borderId="60" xfId="0" applyFont="1" applyBorder="1"/>
    <xf numFmtId="0" fontId="2" fillId="0" borderId="61" xfId="0" applyFont="1" applyBorder="1"/>
    <xf numFmtId="165" fontId="5" fillId="0" borderId="20" xfId="0" applyNumberFormat="1" applyFont="1" applyBorder="1" applyAlignment="1">
      <alignment horizontal="center"/>
    </xf>
    <xf numFmtId="0" fontId="8" fillId="3" borderId="64" xfId="0" applyFont="1" applyFill="1" applyBorder="1" applyAlignment="1">
      <alignment horizontal="center" vertical="center"/>
    </xf>
    <xf numFmtId="0" fontId="5" fillId="3" borderId="35" xfId="0" applyFont="1" applyFill="1" applyBorder="1" applyAlignment="1">
      <alignment horizontal="left"/>
    </xf>
    <xf numFmtId="166" fontId="5" fillId="3" borderId="54" xfId="0" applyNumberFormat="1" applyFont="1" applyFill="1" applyBorder="1" applyAlignment="1">
      <alignment horizontal="center"/>
    </xf>
    <xf numFmtId="0" fontId="5" fillId="3" borderId="54" xfId="0" applyFont="1" applyFill="1" applyBorder="1" applyAlignment="1">
      <alignment horizontal="left"/>
    </xf>
    <xf numFmtId="0" fontId="12" fillId="3" borderId="66" xfId="0" applyFont="1" applyFill="1" applyBorder="1" applyAlignment="1">
      <alignment horizontal="left" vertical="center" wrapText="1"/>
    </xf>
    <xf numFmtId="0" fontId="2" fillId="0" borderId="67" xfId="0" applyFont="1" applyBorder="1"/>
    <xf numFmtId="0" fontId="2" fillId="0" borderId="68" xfId="0" applyFont="1" applyBorder="1"/>
    <xf numFmtId="0" fontId="13" fillId="3" borderId="69" xfId="0" applyFont="1" applyFill="1" applyBorder="1" applyAlignment="1">
      <alignment horizontal="left" vertical="top" wrapText="1"/>
    </xf>
    <xf numFmtId="0" fontId="2" fillId="0" borderId="70" xfId="0" applyFont="1" applyBorder="1"/>
    <xf numFmtId="0" fontId="2" fillId="0" borderId="71" xfId="0" applyFont="1" applyBorder="1"/>
    <xf numFmtId="0" fontId="13" fillId="3" borderId="59" xfId="0" applyFont="1" applyFill="1" applyBorder="1" applyAlignment="1">
      <alignment horizontal="left" vertical="top" wrapText="1"/>
    </xf>
    <xf numFmtId="0" fontId="9" fillId="3" borderId="27" xfId="0" applyFont="1" applyFill="1" applyBorder="1" applyAlignment="1">
      <alignment horizontal="left" vertical="top" wrapText="1"/>
    </xf>
    <xf numFmtId="0" fontId="5" fillId="6" borderId="35" xfId="0" applyFont="1" applyFill="1" applyBorder="1" applyAlignment="1">
      <alignment horizontal="left" vertical="center"/>
    </xf>
    <xf numFmtId="168" fontId="8" fillId="5" borderId="46" xfId="0" applyNumberFormat="1" applyFont="1" applyFill="1" applyBorder="1" applyAlignment="1">
      <alignment horizontal="center"/>
    </xf>
    <xf numFmtId="0" fontId="9" fillId="3" borderId="89" xfId="0" applyFont="1" applyFill="1" applyBorder="1" applyAlignment="1">
      <alignment horizontal="left" vertical="top"/>
    </xf>
    <xf numFmtId="0" fontId="2" fillId="0" borderId="90" xfId="0" applyFont="1" applyBorder="1"/>
    <xf numFmtId="0" fontId="2" fillId="0" borderId="91" xfId="0" applyFont="1" applyBorder="1"/>
    <xf numFmtId="0" fontId="9" fillId="7" borderId="89" xfId="0" applyFont="1" applyFill="1" applyBorder="1" applyAlignment="1">
      <alignment horizontal="left" vertical="top" wrapText="1"/>
    </xf>
    <xf numFmtId="10" fontId="5" fillId="6" borderId="20" xfId="0" applyNumberFormat="1" applyFont="1" applyFill="1" applyBorder="1" applyAlignment="1">
      <alignment horizontal="center" vertical="center"/>
    </xf>
    <xf numFmtId="10" fontId="5" fillId="3" borderId="15" xfId="0" applyNumberFormat="1" applyFont="1" applyFill="1" applyBorder="1" applyAlignment="1">
      <alignment horizontal="center" vertical="center"/>
    </xf>
    <xf numFmtId="165" fontId="5" fillId="6" borderId="15" xfId="0" applyNumberFormat="1" applyFont="1" applyFill="1" applyBorder="1" applyAlignment="1">
      <alignment horizontal="center"/>
    </xf>
    <xf numFmtId="10" fontId="5" fillId="3" borderId="20" xfId="0" applyNumberFormat="1" applyFont="1" applyFill="1" applyBorder="1" applyAlignment="1">
      <alignment horizontal="center" vertical="center"/>
    </xf>
    <xf numFmtId="0" fontId="5" fillId="6" borderId="20" xfId="0" applyFont="1" applyFill="1" applyBorder="1" applyAlignment="1">
      <alignment horizontal="left" vertical="center"/>
    </xf>
    <xf numFmtId="0" fontId="5" fillId="3" borderId="12" xfId="0" applyFont="1" applyFill="1" applyBorder="1" applyAlignment="1">
      <alignment horizontal="center" vertical="center"/>
    </xf>
    <xf numFmtId="0" fontId="5" fillId="3" borderId="17" xfId="0" applyFont="1" applyFill="1" applyBorder="1" applyAlignment="1">
      <alignment horizontal="center" vertical="center"/>
    </xf>
    <xf numFmtId="0" fontId="5" fillId="6" borderId="17" xfId="0" applyFont="1" applyFill="1" applyBorder="1" applyAlignment="1">
      <alignment horizontal="center" vertical="center"/>
    </xf>
    <xf numFmtId="0" fontId="11" fillId="3" borderId="17" xfId="0" applyFont="1" applyFill="1" applyBorder="1" applyAlignment="1">
      <alignment horizontal="center" vertical="center"/>
    </xf>
    <xf numFmtId="0" fontId="8" fillId="6" borderId="17" xfId="0" applyFont="1" applyFill="1" applyBorder="1" applyAlignment="1">
      <alignment horizontal="center" vertical="center"/>
    </xf>
    <xf numFmtId="10" fontId="8" fillId="5" borderId="46" xfId="0" applyNumberFormat="1" applyFont="1" applyFill="1" applyBorder="1" applyAlignment="1">
      <alignment horizontal="center"/>
    </xf>
    <xf numFmtId="165" fontId="8" fillId="5" borderId="43" xfId="0" applyNumberFormat="1" applyFont="1" applyFill="1" applyBorder="1" applyAlignment="1">
      <alignment horizontal="right"/>
    </xf>
    <xf numFmtId="165" fontId="5" fillId="6" borderId="20" xfId="0" applyNumberFormat="1" applyFont="1" applyFill="1" applyBorder="1" applyAlignment="1">
      <alignment horizontal="right"/>
    </xf>
    <xf numFmtId="167" fontId="8" fillId="5" borderId="46" xfId="0" applyNumberFormat="1" applyFont="1" applyFill="1" applyBorder="1" applyAlignment="1">
      <alignment horizontal="center"/>
    </xf>
    <xf numFmtId="0" fontId="9" fillId="3" borderId="69" xfId="0" applyFont="1" applyFill="1" applyBorder="1" applyAlignment="1">
      <alignment horizontal="left" vertical="top" wrapText="1"/>
    </xf>
    <xf numFmtId="0" fontId="8" fillId="5" borderId="85" xfId="0" applyFont="1" applyFill="1" applyBorder="1" applyAlignment="1">
      <alignment horizontal="center"/>
    </xf>
    <xf numFmtId="0" fontId="2" fillId="0" borderId="82" xfId="0" applyFont="1" applyBorder="1"/>
    <xf numFmtId="0" fontId="2" fillId="0" borderId="84" xfId="0" applyFont="1" applyBorder="1"/>
    <xf numFmtId="0" fontId="2" fillId="0" borderId="83" xfId="0" applyFont="1" applyBorder="1"/>
    <xf numFmtId="0" fontId="5" fillId="3" borderId="81" xfId="0" applyFont="1" applyFill="1" applyBorder="1" applyAlignment="1">
      <alignment horizontal="left" vertical="top" wrapText="1"/>
    </xf>
    <xf numFmtId="165" fontId="5" fillId="0" borderId="86" xfId="0" applyNumberFormat="1" applyFont="1" applyBorder="1" applyAlignment="1">
      <alignment horizontal="center"/>
    </xf>
    <xf numFmtId="165" fontId="5" fillId="3" borderId="20" xfId="0" applyNumberFormat="1" applyFont="1" applyFill="1" applyBorder="1" applyAlignment="1">
      <alignment horizontal="center"/>
    </xf>
    <xf numFmtId="0" fontId="8" fillId="5" borderId="81" xfId="0" applyFont="1" applyFill="1" applyBorder="1" applyAlignment="1">
      <alignment horizontal="center"/>
    </xf>
    <xf numFmtId="165" fontId="5" fillId="0" borderId="87" xfId="0" applyNumberFormat="1" applyFont="1" applyBorder="1" applyAlignment="1">
      <alignment horizontal="center"/>
    </xf>
    <xf numFmtId="0" fontId="2" fillId="0" borderId="88" xfId="0" applyFont="1" applyBorder="1"/>
    <xf numFmtId="0" fontId="2" fillId="0" borderId="74" xfId="0" applyFont="1" applyBorder="1"/>
    <xf numFmtId="165" fontId="5" fillId="6" borderId="75" xfId="0" applyNumberFormat="1" applyFont="1" applyFill="1" applyBorder="1" applyAlignment="1">
      <alignment horizontal="center"/>
    </xf>
    <xf numFmtId="0" fontId="2" fillId="0" borderId="72" xfId="0" applyFont="1" applyBorder="1"/>
    <xf numFmtId="0" fontId="8" fillId="5" borderId="73" xfId="0" applyFont="1" applyFill="1" applyBorder="1" applyAlignment="1">
      <alignment horizontal="center"/>
    </xf>
    <xf numFmtId="0" fontId="2" fillId="0" borderId="76" xfId="0" applyFont="1" applyBorder="1"/>
    <xf numFmtId="165" fontId="5" fillId="6" borderId="77" xfId="0" applyNumberFormat="1" applyFont="1" applyFill="1" applyBorder="1" applyAlignment="1">
      <alignment horizontal="center"/>
    </xf>
    <xf numFmtId="10" fontId="5" fillId="3" borderId="40" xfId="0" applyNumberFormat="1" applyFont="1" applyFill="1" applyBorder="1" applyAlignment="1">
      <alignment horizontal="center" vertical="center"/>
    </xf>
    <xf numFmtId="0" fontId="2" fillId="0" borderId="78" xfId="0" applyFont="1" applyBorder="1"/>
    <xf numFmtId="165" fontId="5" fillId="6" borderId="79" xfId="0" applyNumberFormat="1" applyFont="1" applyFill="1" applyBorder="1" applyAlignment="1">
      <alignment horizontal="center" vertical="center"/>
    </xf>
    <xf numFmtId="0" fontId="2" fillId="0" borderId="80" xfId="0" applyFont="1" applyBorder="1"/>
    <xf numFmtId="165" fontId="5" fillId="6" borderId="77" xfId="0" applyNumberFormat="1" applyFont="1" applyFill="1" applyBorder="1" applyAlignment="1">
      <alignment horizontal="center" vertical="center"/>
    </xf>
    <xf numFmtId="165" fontId="5" fillId="3" borderId="54" xfId="0" applyNumberFormat="1" applyFont="1" applyFill="1" applyBorder="1" applyAlignment="1">
      <alignment horizontal="center"/>
    </xf>
    <xf numFmtId="10" fontId="14" fillId="6" borderId="20" xfId="0" applyNumberFormat="1" applyFont="1" applyFill="1" applyBorder="1" applyAlignment="1">
      <alignment horizontal="center" vertical="center"/>
    </xf>
    <xf numFmtId="0" fontId="8" fillId="6" borderId="33" xfId="0" applyFont="1" applyFill="1" applyBorder="1" applyAlignment="1">
      <alignment horizontal="center" vertical="center"/>
    </xf>
    <xf numFmtId="0" fontId="8" fillId="6" borderId="27" xfId="0" applyFont="1" applyFill="1" applyBorder="1" applyAlignment="1">
      <alignment horizontal="center"/>
    </xf>
    <xf numFmtId="0" fontId="5" fillId="6" borderId="58" xfId="0" applyFont="1" applyFill="1" applyBorder="1" applyAlignment="1">
      <alignment horizontal="left"/>
    </xf>
    <xf numFmtId="0" fontId="5" fillId="3" borderId="69" xfId="0" applyFont="1" applyFill="1" applyBorder="1" applyAlignment="1">
      <alignment horizontal="left" vertical="center" wrapText="1"/>
    </xf>
    <xf numFmtId="0" fontId="5" fillId="3" borderId="59" xfId="0" applyFont="1" applyFill="1" applyBorder="1" applyAlignment="1">
      <alignment horizontal="left" vertical="center" wrapText="1"/>
    </xf>
    <xf numFmtId="0" fontId="8" fillId="6" borderId="38" xfId="0" applyFont="1" applyFill="1" applyBorder="1" applyAlignment="1">
      <alignment horizontal="center" vertical="center"/>
    </xf>
    <xf numFmtId="0" fontId="5" fillId="6" borderId="54" xfId="0" applyFont="1" applyFill="1" applyBorder="1" applyAlignment="1">
      <alignment horizontal="left" vertical="center"/>
    </xf>
    <xf numFmtId="0" fontId="12" fillId="7" borderId="27" xfId="0" applyFont="1" applyFill="1" applyBorder="1" applyAlignment="1">
      <alignment horizontal="left" wrapText="1"/>
    </xf>
    <xf numFmtId="0" fontId="12" fillId="2" borderId="27" xfId="0" applyFont="1" applyFill="1" applyBorder="1" applyAlignment="1">
      <alignment horizontal="left" wrapText="1"/>
    </xf>
    <xf numFmtId="3" fontId="15" fillId="0" borderId="101" xfId="0" applyNumberFormat="1" applyFont="1" applyBorder="1" applyAlignment="1">
      <alignment horizontal="center" vertical="top" shrinkToFit="1"/>
    </xf>
    <xf numFmtId="0" fontId="2" fillId="0" borderId="4" xfId="0" applyFont="1" applyBorder="1"/>
    <xf numFmtId="0" fontId="2" fillId="0" borderId="6" xfId="0" applyFont="1" applyBorder="1"/>
    <xf numFmtId="170" fontId="15" fillId="0" borderId="101" xfId="0" applyNumberFormat="1" applyFont="1" applyBorder="1" applyAlignment="1">
      <alignment horizontal="center" vertical="top" shrinkToFit="1"/>
    </xf>
    <xf numFmtId="0" fontId="15" fillId="3" borderId="101" xfId="0" applyFont="1" applyFill="1" applyBorder="1" applyAlignment="1">
      <alignment horizontal="left" vertical="top" wrapText="1"/>
    </xf>
    <xf numFmtId="0" fontId="16" fillId="3" borderId="108" xfId="0" applyFont="1" applyFill="1" applyBorder="1" applyAlignment="1">
      <alignment horizontal="center" vertical="top"/>
    </xf>
    <xf numFmtId="0" fontId="2" fillId="0" borderId="109" xfId="0" applyFont="1" applyBorder="1"/>
    <xf numFmtId="0" fontId="16" fillId="2" borderId="108" xfId="0" applyFont="1" applyFill="1" applyBorder="1" applyAlignment="1">
      <alignment horizontal="center" vertical="top"/>
    </xf>
    <xf numFmtId="1" fontId="18" fillId="0" borderId="102" xfId="0" applyNumberFormat="1" applyFont="1" applyBorder="1" applyAlignment="1">
      <alignment horizontal="center" vertical="top" shrinkToFit="1"/>
    </xf>
    <xf numFmtId="0" fontId="2" fillId="0" borderId="104" xfId="0" applyFont="1" applyBorder="1"/>
    <xf numFmtId="0" fontId="2" fillId="0" borderId="106" xfId="0" applyFont="1" applyBorder="1"/>
    <xf numFmtId="0" fontId="15" fillId="3" borderId="103" xfId="0" applyFont="1" applyFill="1" applyBorder="1" applyAlignment="1">
      <alignment horizontal="left" vertical="top" wrapText="1"/>
    </xf>
    <xf numFmtId="0" fontId="2" fillId="0" borderId="105" xfId="0" applyFont="1" applyBorder="1"/>
    <xf numFmtId="0" fontId="2" fillId="0" borderId="107" xfId="0" applyFont="1" applyBorder="1"/>
    <xf numFmtId="0" fontId="15" fillId="0" borderId="103" xfId="0" applyFont="1" applyBorder="1" applyAlignment="1">
      <alignment horizontal="center" vertical="top" wrapText="1"/>
    </xf>
    <xf numFmtId="0" fontId="2" fillId="0" borderId="110" xfId="0" applyFont="1" applyBorder="1"/>
    <xf numFmtId="0" fontId="18" fillId="3" borderId="103" xfId="0" applyFont="1" applyFill="1" applyBorder="1" applyAlignment="1">
      <alignment horizontal="left" vertical="top" wrapText="1"/>
    </xf>
    <xf numFmtId="0" fontId="15" fillId="0" borderId="103" xfId="0" applyFont="1" applyBorder="1" applyAlignment="1">
      <alignment horizontal="left" vertical="top" wrapText="1"/>
    </xf>
    <xf numFmtId="1" fontId="18" fillId="0" borderId="101" xfId="0" applyNumberFormat="1" applyFont="1" applyBorder="1" applyAlignment="1">
      <alignment horizontal="center" vertical="top" shrinkToFit="1"/>
    </xf>
    <xf numFmtId="1" fontId="18" fillId="0" borderId="101" xfId="0" applyNumberFormat="1" applyFont="1" applyBorder="1" applyAlignment="1">
      <alignment horizontal="center" vertical="top" wrapText="1"/>
    </xf>
    <xf numFmtId="0" fontId="18" fillId="0" borderId="101" xfId="0" applyFont="1" applyBorder="1" applyAlignment="1">
      <alignment horizontal="center" vertical="top" wrapText="1"/>
    </xf>
    <xf numFmtId="0" fontId="18" fillId="3" borderId="101" xfId="0" applyFont="1" applyFill="1" applyBorder="1" applyAlignment="1">
      <alignment horizontal="left" vertical="top" wrapText="1"/>
    </xf>
    <xf numFmtId="0" fontId="2" fillId="0" borderId="99" xfId="0" applyFont="1" applyBorder="1"/>
    <xf numFmtId="0" fontId="16" fillId="8" borderId="92" xfId="0" applyFont="1" applyFill="1" applyBorder="1" applyAlignment="1">
      <alignment horizontal="center" vertical="center" wrapText="1"/>
    </xf>
    <xf numFmtId="0" fontId="2" fillId="0" borderId="93" xfId="0" applyFont="1" applyBorder="1"/>
    <xf numFmtId="0" fontId="2" fillId="0" borderId="94" xfId="0" applyFont="1" applyBorder="1"/>
    <xf numFmtId="0" fontId="16" fillId="8" borderId="95" xfId="0" applyFont="1" applyFill="1" applyBorder="1" applyAlignment="1">
      <alignment horizontal="center" vertical="center" wrapText="1"/>
    </xf>
    <xf numFmtId="0" fontId="2" fillId="0" borderId="96" xfId="0" applyFont="1" applyBorder="1"/>
    <xf numFmtId="0" fontId="16" fillId="2" borderId="95" xfId="0" applyFont="1" applyFill="1" applyBorder="1" applyAlignment="1">
      <alignment horizontal="center" vertical="center" wrapText="1"/>
    </xf>
    <xf numFmtId="0" fontId="16" fillId="8" borderId="97" xfId="0" applyFont="1" applyFill="1" applyBorder="1" applyAlignment="1">
      <alignment horizontal="center" vertical="center" wrapText="1"/>
    </xf>
    <xf numFmtId="0" fontId="2" fillId="0" borderId="98" xfId="0" applyFont="1" applyBorder="1"/>
    <xf numFmtId="0" fontId="15" fillId="0" borderId="101" xfId="0" applyFont="1" applyBorder="1" applyAlignment="1">
      <alignment horizontal="center" vertical="top" wrapText="1"/>
    </xf>
    <xf numFmtId="3" fontId="15" fillId="3" borderId="101" xfId="0" applyNumberFormat="1" applyFont="1" applyFill="1" applyBorder="1" applyAlignment="1">
      <alignment horizontal="center" vertical="center" shrinkToFit="1"/>
    </xf>
    <xf numFmtId="170" fontId="15" fillId="3" borderId="101" xfId="0" applyNumberFormat="1" applyFont="1" applyFill="1" applyBorder="1" applyAlignment="1">
      <alignment horizontal="center" vertical="center" shrinkToFit="1"/>
    </xf>
    <xf numFmtId="1" fontId="18" fillId="3" borderId="101" xfId="0" applyNumberFormat="1" applyFont="1" applyFill="1" applyBorder="1" applyAlignment="1">
      <alignment horizontal="left" vertical="center" shrinkToFit="1"/>
    </xf>
    <xf numFmtId="0" fontId="15" fillId="3" borderId="101" xfId="0" applyFont="1" applyFill="1" applyBorder="1" applyAlignment="1">
      <alignment horizontal="left" vertical="center" wrapText="1"/>
    </xf>
    <xf numFmtId="0" fontId="15" fillId="3" borderId="101" xfId="0" applyFont="1" applyFill="1" applyBorder="1" applyAlignment="1">
      <alignment wrapText="1"/>
    </xf>
    <xf numFmtId="0" fontId="18" fillId="3" borderId="101" xfId="0" applyFont="1" applyFill="1" applyBorder="1" applyAlignment="1">
      <alignment horizontal="left" vertical="center" wrapText="1"/>
    </xf>
    <xf numFmtId="0" fontId="15" fillId="3" borderId="101" xfId="0" applyFont="1" applyFill="1" applyBorder="1" applyAlignment="1">
      <alignment horizontal="left" vertical="center"/>
    </xf>
    <xf numFmtId="164" fontId="1" fillId="0" borderId="8" xfId="0" applyNumberFormat="1" applyFont="1" applyFill="1" applyBorder="1"/>
    <xf numFmtId="0" fontId="8" fillId="11" borderId="20" xfId="0" applyFont="1" applyFill="1" applyBorder="1" applyAlignment="1">
      <alignment horizontal="center"/>
    </xf>
    <xf numFmtId="0" fontId="2" fillId="12" borderId="18" xfId="0" applyFont="1" applyFill="1" applyBorder="1"/>
    <xf numFmtId="0" fontId="2" fillId="12" borderId="21" xfId="0" applyFont="1" applyFill="1" applyBorder="1"/>
    <xf numFmtId="0" fontId="3" fillId="3" borderId="8" xfId="0" applyFont="1" applyFill="1" applyBorder="1" applyAlignment="1"/>
    <xf numFmtId="0" fontId="27" fillId="3" borderId="8" xfId="0" applyFont="1" applyFill="1" applyBorder="1" applyAlignment="1">
      <alignment horizontal="center"/>
    </xf>
    <xf numFmtId="169" fontId="15" fillId="3" borderId="112" xfId="0" applyNumberFormat="1" applyFont="1" applyFill="1" applyBorder="1" applyAlignment="1">
      <alignment vertical="top"/>
    </xf>
    <xf numFmtId="169" fontId="16" fillId="3" borderId="112" xfId="0" applyNumberFormat="1" applyFont="1" applyFill="1" applyBorder="1" applyAlignment="1">
      <alignment vertical="top"/>
    </xf>
    <xf numFmtId="0" fontId="2" fillId="0" borderId="114" xfId="0" applyFont="1" applyBorder="1"/>
    <xf numFmtId="0" fontId="15" fillId="0" borderId="116" xfId="0" applyFont="1" applyBorder="1" applyAlignment="1">
      <alignment horizontal="center" vertical="top" wrapText="1"/>
    </xf>
    <xf numFmtId="0" fontId="2" fillId="0" borderId="117" xfId="0" applyFont="1" applyBorder="1"/>
    <xf numFmtId="0" fontId="2" fillId="0" borderId="118" xfId="0" applyFont="1" applyBorder="1"/>
    <xf numFmtId="0" fontId="2" fillId="0" borderId="115" xfId="0" applyFont="1" applyBorder="1"/>
    <xf numFmtId="0" fontId="15" fillId="0" borderId="63" xfId="0" applyFont="1" applyBorder="1" applyAlignment="1">
      <alignment vertical="top"/>
    </xf>
    <xf numFmtId="170" fontId="15" fillId="0" borderId="94" xfId="0" applyNumberFormat="1" applyFont="1" applyBorder="1" applyAlignment="1">
      <alignment horizontal="center" vertical="top" shrinkToFit="1"/>
    </xf>
    <xf numFmtId="0" fontId="15" fillId="3" borderId="115" xfId="0" applyFont="1" applyFill="1" applyBorder="1" applyAlignment="1">
      <alignment horizontal="left" vertical="top" wrapText="1"/>
    </xf>
    <xf numFmtId="164" fontId="15" fillId="3" borderId="115" xfId="0" applyNumberFormat="1" applyFont="1" applyFill="1" applyBorder="1" applyAlignment="1">
      <alignment vertical="top"/>
    </xf>
    <xf numFmtId="164" fontId="16" fillId="2" borderId="115" xfId="0" applyNumberFormat="1" applyFont="1" applyFill="1" applyBorder="1" applyAlignment="1">
      <alignment vertical="top"/>
    </xf>
    <xf numFmtId="0" fontId="16" fillId="9" borderId="106" xfId="0" applyFont="1" applyFill="1" applyBorder="1" applyAlignment="1">
      <alignment horizontal="center" vertical="top" wrapText="1"/>
    </xf>
    <xf numFmtId="0" fontId="16" fillId="9" borderId="107" xfId="0" applyFont="1" applyFill="1" applyBorder="1" applyAlignment="1">
      <alignment horizontal="center" vertical="top" wrapText="1"/>
    </xf>
    <xf numFmtId="0" fontId="28" fillId="10" borderId="7" xfId="0" applyFont="1" applyFill="1" applyBorder="1" applyAlignment="1">
      <alignment horizontal="left" vertical="top" wrapText="1"/>
    </xf>
    <xf numFmtId="0" fontId="17" fillId="13" borderId="119" xfId="0" applyFont="1" applyFill="1" applyBorder="1" applyAlignment="1">
      <alignment horizontal="center" vertical="top" wrapText="1"/>
    </xf>
    <xf numFmtId="0" fontId="17" fillId="13" borderId="120" xfId="0" applyFont="1" applyFill="1" applyBorder="1" applyAlignment="1">
      <alignment horizontal="center" vertical="top" wrapText="1"/>
    </xf>
    <xf numFmtId="0" fontId="17" fillId="13" borderId="121" xfId="0" applyFont="1" applyFill="1" applyBorder="1" applyAlignment="1">
      <alignment horizontal="center" vertical="top" wrapText="1"/>
    </xf>
    <xf numFmtId="0" fontId="28" fillId="9" borderId="107" xfId="0" applyFont="1" applyFill="1" applyBorder="1" applyAlignment="1">
      <alignment horizontal="center" vertical="top" wrapText="1"/>
    </xf>
    <xf numFmtId="0" fontId="29" fillId="3" borderId="101" xfId="0" applyFont="1" applyFill="1" applyBorder="1" applyAlignment="1">
      <alignment horizontal="left" vertical="top" wrapText="1"/>
    </xf>
    <xf numFmtId="0" fontId="30" fillId="0" borderId="0" xfId="0" applyFont="1" applyAlignment="1">
      <alignment horizontal="center" vertical="center" wrapText="1"/>
    </xf>
    <xf numFmtId="0" fontId="0" fillId="0" borderId="0" xfId="0" applyAlignment="1">
      <alignment horizontal="center" vertical="center" wrapText="1"/>
    </xf>
    <xf numFmtId="0" fontId="31" fillId="8" borderId="100" xfId="0" applyFont="1" applyFill="1" applyBorder="1" applyAlignment="1">
      <alignment horizontal="center" vertical="top" wrapText="1"/>
    </xf>
    <xf numFmtId="0" fontId="32" fillId="0" borderId="99" xfId="0" applyFont="1" applyBorder="1"/>
    <xf numFmtId="0" fontId="31" fillId="8" borderId="97" xfId="0" applyFont="1" applyFill="1" applyBorder="1" applyAlignment="1">
      <alignment horizontal="center" vertical="top" wrapText="1"/>
    </xf>
    <xf numFmtId="164" fontId="16" fillId="12" borderId="101" xfId="0" applyNumberFormat="1" applyFont="1" applyFill="1" applyBorder="1" applyAlignment="1">
      <alignment horizontal="left" vertical="top" shrinkToFit="1"/>
    </xf>
    <xf numFmtId="0" fontId="2" fillId="12" borderId="4" xfId="0" applyFont="1" applyFill="1" applyBorder="1"/>
    <xf numFmtId="0" fontId="2" fillId="12" borderId="6" xfId="0" applyFont="1" applyFill="1" applyBorder="1"/>
    <xf numFmtId="0" fontId="2" fillId="12" borderId="114" xfId="0" applyFont="1" applyFill="1" applyBorder="1"/>
    <xf numFmtId="164" fontId="16" fillId="12" borderId="115" xfId="0" applyNumberFormat="1" applyFont="1" applyFill="1" applyBorder="1" applyAlignment="1">
      <alignment horizontal="left" vertical="top" shrinkToFit="1"/>
    </xf>
    <xf numFmtId="0" fontId="2" fillId="12" borderId="115" xfId="0" applyFont="1" applyFill="1" applyBorder="1"/>
    <xf numFmtId="171" fontId="16" fillId="12" borderId="101" xfId="0" applyNumberFormat="1" applyFont="1" applyFill="1" applyBorder="1" applyAlignment="1">
      <alignment horizontal="left" vertical="top" shrinkToFit="1"/>
    </xf>
    <xf numFmtId="171" fontId="2" fillId="12" borderId="4" xfId="0" applyNumberFormat="1" applyFont="1" applyFill="1" applyBorder="1"/>
    <xf numFmtId="0" fontId="15" fillId="0" borderId="63" xfId="0" applyFont="1" applyBorder="1" applyAlignment="1">
      <alignment horizontal="center" vertical="top"/>
    </xf>
    <xf numFmtId="0" fontId="2" fillId="0" borderId="63" xfId="0" applyFont="1" applyBorder="1" applyAlignment="1"/>
    <xf numFmtId="0" fontId="28" fillId="0" borderId="108" xfId="0" applyFont="1" applyBorder="1" applyAlignment="1">
      <alignment horizontal="center" vertical="top"/>
    </xf>
    <xf numFmtId="0" fontId="28" fillId="0" borderId="111" xfId="0" applyFont="1" applyBorder="1" applyAlignment="1">
      <alignment horizontal="center" vertical="top"/>
    </xf>
    <xf numFmtId="168" fontId="28" fillId="2" borderId="5" xfId="0" applyNumberFormat="1" applyFont="1" applyFill="1" applyBorder="1" applyAlignment="1">
      <alignment vertical="top"/>
    </xf>
    <xf numFmtId="0" fontId="28" fillId="0" borderId="5" xfId="0" applyFont="1" applyBorder="1" applyAlignment="1">
      <alignment vertical="top"/>
    </xf>
    <xf numFmtId="170" fontId="28" fillId="2" borderId="5" xfId="0" applyNumberFormat="1" applyFont="1" applyFill="1" applyBorder="1" applyAlignment="1">
      <alignment vertical="top"/>
    </xf>
    <xf numFmtId="0" fontId="28" fillId="10" borderId="5" xfId="0" applyFont="1" applyFill="1" applyBorder="1" applyAlignment="1">
      <alignment horizontal="left" vertical="center" wrapText="1"/>
    </xf>
    <xf numFmtId="0" fontId="33" fillId="3" borderId="101" xfId="0" applyFont="1" applyFill="1" applyBorder="1" applyAlignment="1">
      <alignment horizontal="left" vertical="top" wrapText="1"/>
    </xf>
    <xf numFmtId="49" fontId="15" fillId="11" borderId="101" xfId="0" applyNumberFormat="1" applyFont="1" applyFill="1" applyBorder="1" applyAlignment="1">
      <alignment horizontal="center" vertical="center" wrapText="1"/>
    </xf>
    <xf numFmtId="171" fontId="16" fillId="11" borderId="101" xfId="0" applyNumberFormat="1" applyFont="1" applyFill="1" applyBorder="1" applyAlignment="1">
      <alignment horizontal="left" vertical="center" shrinkToFit="1"/>
    </xf>
    <xf numFmtId="49" fontId="2" fillId="12" borderId="4" xfId="0" applyNumberFormat="1" applyFont="1" applyFill="1" applyBorder="1"/>
    <xf numFmtId="49" fontId="2" fillId="12" borderId="6" xfId="0" applyNumberFormat="1" applyFont="1" applyFill="1" applyBorder="1"/>
    <xf numFmtId="171" fontId="2" fillId="12" borderId="6" xfId="0" applyNumberFormat="1" applyFont="1" applyFill="1" applyBorder="1"/>
    <xf numFmtId="0" fontId="34" fillId="8" borderId="97" xfId="0" applyFont="1" applyFill="1" applyBorder="1" applyAlignment="1">
      <alignment horizontal="center" vertical="center" wrapText="1"/>
    </xf>
    <xf numFmtId="0" fontId="35" fillId="0" borderId="99" xfId="0" applyFont="1" applyBorder="1"/>
    <xf numFmtId="7" fontId="8" fillId="11" borderId="20" xfId="0" applyNumberFormat="1" applyFont="1" applyFill="1" applyBorder="1" applyAlignment="1">
      <alignment horizontal="left" vertical="center"/>
    </xf>
    <xf numFmtId="0" fontId="34" fillId="3" borderId="8" xfId="0" applyFont="1" applyFill="1" applyBorder="1"/>
    <xf numFmtId="0" fontId="5" fillId="3" borderId="8" xfId="0" applyFont="1" applyFill="1" applyBorder="1" applyAlignment="1">
      <alignment vertical="center"/>
    </xf>
    <xf numFmtId="0" fontId="6" fillId="3" borderId="8" xfId="0" applyFont="1" applyFill="1" applyBorder="1" applyAlignment="1">
      <alignment vertical="center"/>
    </xf>
    <xf numFmtId="0" fontId="6" fillId="3" borderId="8" xfId="0" applyFont="1" applyFill="1" applyBorder="1" applyAlignment="1">
      <alignment vertical="top"/>
    </xf>
    <xf numFmtId="165" fontId="11" fillId="12" borderId="20" xfId="0" applyNumberFormat="1" applyFont="1" applyFill="1" applyBorder="1" applyAlignment="1">
      <alignment horizontal="center"/>
    </xf>
    <xf numFmtId="0" fontId="26" fillId="0" borderId="0" xfId="0" applyFont="1"/>
    <xf numFmtId="0" fontId="1" fillId="2" borderId="122" xfId="0" applyFont="1" applyFill="1" applyBorder="1" applyAlignment="1">
      <alignment horizontal="center" vertical="center"/>
    </xf>
    <xf numFmtId="0" fontId="2" fillId="0" borderId="123" xfId="0" applyFont="1" applyBorder="1"/>
    <xf numFmtId="0" fontId="30" fillId="0" borderId="11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98"/>
  <sheetViews>
    <sheetView tabSelected="1" workbookViewId="0">
      <selection activeCell="L2" sqref="L2"/>
    </sheetView>
  </sheetViews>
  <sheetFormatPr defaultColWidth="14.42578125" defaultRowHeight="15" customHeight="1"/>
  <cols>
    <col min="1" max="1" width="4.7109375" customWidth="1"/>
    <col min="2" max="2" width="10.28515625" customWidth="1"/>
    <col min="3" max="3" width="35.7109375" customWidth="1"/>
    <col min="4" max="4" width="10.28515625" customWidth="1"/>
    <col min="5" max="5" width="14.7109375" customWidth="1"/>
    <col min="6" max="6" width="14" customWidth="1"/>
    <col min="7" max="7" width="8.85546875" customWidth="1"/>
    <col min="8" max="8" width="13.28515625" customWidth="1"/>
    <col min="9" max="9" width="18.7109375" customWidth="1"/>
    <col min="10" max="27" width="8.7109375" customWidth="1"/>
  </cols>
  <sheetData>
    <row r="1" spans="1:10" ht="15" customHeight="1">
      <c r="A1" s="318" t="s">
        <v>354</v>
      </c>
      <c r="B1" s="318"/>
      <c r="C1" s="318"/>
      <c r="D1" s="318"/>
      <c r="E1" s="318"/>
      <c r="F1" s="318"/>
      <c r="G1" s="318"/>
      <c r="H1" s="318"/>
      <c r="I1" s="318"/>
    </row>
    <row r="2" spans="1:10" ht="72" customHeight="1">
      <c r="A2" s="318"/>
      <c r="B2" s="318"/>
      <c r="C2" s="318"/>
      <c r="D2" s="318"/>
      <c r="E2" s="318"/>
      <c r="F2" s="318"/>
      <c r="G2" s="318"/>
      <c r="H2" s="318"/>
      <c r="I2" s="318"/>
    </row>
    <row r="3" spans="1:10">
      <c r="A3" s="316" t="s">
        <v>0</v>
      </c>
      <c r="B3" s="120"/>
      <c r="C3" s="120"/>
      <c r="D3" s="120"/>
      <c r="E3" s="120"/>
      <c r="F3" s="120"/>
      <c r="G3" s="120"/>
      <c r="H3" s="120"/>
      <c r="I3" s="317"/>
    </row>
    <row r="4" spans="1:10" ht="15.75" thickBot="1">
      <c r="A4" s="42"/>
      <c r="B4" s="43"/>
      <c r="C4" s="43"/>
      <c r="D4" s="43"/>
      <c r="E4" s="43"/>
      <c r="F4" s="43"/>
      <c r="G4" s="43"/>
      <c r="H4" s="43"/>
      <c r="I4" s="44"/>
    </row>
    <row r="5" spans="1:10" ht="76.5">
      <c r="A5" s="1" t="s">
        <v>1</v>
      </c>
      <c r="B5" s="1"/>
      <c r="C5" s="1" t="s">
        <v>2</v>
      </c>
      <c r="D5" s="1" t="s">
        <v>3</v>
      </c>
      <c r="E5" s="1" t="s">
        <v>4</v>
      </c>
      <c r="F5" s="1" t="s">
        <v>5</v>
      </c>
      <c r="G5" s="1" t="s">
        <v>6</v>
      </c>
      <c r="H5" s="1" t="s">
        <v>7</v>
      </c>
      <c r="I5" s="1" t="s">
        <v>327</v>
      </c>
      <c r="J5" s="2"/>
    </row>
    <row r="6" spans="1:10" ht="28.5" customHeight="1">
      <c r="A6" s="3">
        <v>1</v>
      </c>
      <c r="B6" s="4" t="s">
        <v>8</v>
      </c>
      <c r="C6" s="4" t="s">
        <v>9</v>
      </c>
      <c r="D6" s="5">
        <v>3</v>
      </c>
      <c r="E6" s="6">
        <f>MERENDEIRO_PAR!O180</f>
        <v>272.10413313331577</v>
      </c>
      <c r="F6" s="6">
        <f t="shared" ref="F6:F9" si="0">D6*E6</f>
        <v>816.31239939994725</v>
      </c>
      <c r="G6" s="5">
        <v>24</v>
      </c>
      <c r="H6" s="7">
        <f t="shared" ref="H6:H9" si="1">F6*12</f>
        <v>9795.7487927993679</v>
      </c>
      <c r="I6" s="8">
        <f t="shared" ref="I6:I9" si="2">F6*G6</f>
        <v>19591.497585598736</v>
      </c>
    </row>
    <row r="7" spans="1:10" ht="25.5" customHeight="1">
      <c r="A7" s="3">
        <v>2</v>
      </c>
      <c r="B7" s="4" t="s">
        <v>10</v>
      </c>
      <c r="C7" s="4" t="s">
        <v>11</v>
      </c>
      <c r="D7" s="5">
        <v>3</v>
      </c>
      <c r="E7" s="6">
        <f>MERENDEIRO_CANG!O180</f>
        <v>0</v>
      </c>
      <c r="F7" s="6">
        <f t="shared" si="0"/>
        <v>0</v>
      </c>
      <c r="G7" s="5">
        <v>24</v>
      </c>
      <c r="H7" s="9">
        <f t="shared" si="1"/>
        <v>0</v>
      </c>
      <c r="I7" s="10">
        <f t="shared" si="2"/>
        <v>0</v>
      </c>
    </row>
    <row r="8" spans="1:10" ht="25.5" customHeight="1">
      <c r="A8" s="3">
        <v>3</v>
      </c>
      <c r="B8" s="4" t="s">
        <v>10</v>
      </c>
      <c r="C8" s="4" t="s">
        <v>12</v>
      </c>
      <c r="D8" s="5">
        <v>3</v>
      </c>
      <c r="E8" s="6">
        <f>MERENDEIRO_NC!O180</f>
        <v>0</v>
      </c>
      <c r="F8" s="6">
        <f t="shared" si="0"/>
        <v>0</v>
      </c>
      <c r="G8" s="5">
        <v>24</v>
      </c>
      <c r="H8" s="9">
        <f t="shared" si="1"/>
        <v>0</v>
      </c>
      <c r="I8" s="10">
        <f t="shared" si="2"/>
        <v>0</v>
      </c>
    </row>
    <row r="9" spans="1:10" ht="26.25" customHeight="1">
      <c r="A9" s="3">
        <v>4</v>
      </c>
      <c r="B9" s="4" t="s">
        <v>10</v>
      </c>
      <c r="C9" s="4" t="s">
        <v>13</v>
      </c>
      <c r="D9" s="5">
        <v>3</v>
      </c>
      <c r="E9" s="6">
        <f>MERENDEIRO_SPP!O180</f>
        <v>0</v>
      </c>
      <c r="F9" s="6">
        <f t="shared" si="0"/>
        <v>0</v>
      </c>
      <c r="G9" s="5">
        <v>24</v>
      </c>
      <c r="H9" s="9">
        <f t="shared" si="1"/>
        <v>0</v>
      </c>
      <c r="I9" s="10">
        <f t="shared" si="2"/>
        <v>0</v>
      </c>
    </row>
    <row r="10" spans="1:10" ht="15" customHeight="1">
      <c r="A10" s="11"/>
      <c r="B10" s="11"/>
      <c r="C10" s="11"/>
      <c r="D10" s="11"/>
      <c r="E10" s="11"/>
      <c r="F10" s="11"/>
      <c r="G10" s="11"/>
      <c r="H10" s="11"/>
      <c r="I10" s="11"/>
    </row>
    <row r="11" spans="1:10" ht="15" customHeight="1">
      <c r="A11" s="11"/>
      <c r="B11" s="11"/>
      <c r="C11" s="11"/>
      <c r="D11" s="11"/>
      <c r="E11" s="11"/>
      <c r="F11" s="11"/>
      <c r="G11" s="11"/>
      <c r="H11" s="11"/>
      <c r="I11" s="11"/>
    </row>
    <row r="12" spans="1:10">
      <c r="A12" s="11"/>
      <c r="B12" s="11"/>
      <c r="C12" s="11"/>
      <c r="D12" s="11"/>
      <c r="E12" s="11"/>
      <c r="F12" s="11"/>
      <c r="G12" s="11"/>
      <c r="H12" s="11"/>
      <c r="I12" s="254"/>
    </row>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mergeCells count="2">
    <mergeCell ref="A3:I4"/>
    <mergeCell ref="A1:I2"/>
  </mergeCells>
  <printOptions horizontalCentered="1"/>
  <pageMargins left="0.25" right="0.25" top="0.75" bottom="0.75"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1000"/>
  <sheetViews>
    <sheetView workbookViewId="0">
      <selection activeCell="V78" sqref="V78"/>
    </sheetView>
  </sheetViews>
  <sheetFormatPr defaultColWidth="14.42578125" defaultRowHeight="15" customHeight="1"/>
  <cols>
    <col min="1" max="2" width="3.7109375" customWidth="1"/>
    <col min="3" max="9" width="7.7109375" customWidth="1"/>
    <col min="10" max="17" width="6.7109375" customWidth="1"/>
    <col min="18" max="26" width="8.7109375" customWidth="1"/>
  </cols>
  <sheetData>
    <row r="1" spans="1:17" ht="3.75" customHeight="1">
      <c r="A1" s="12"/>
      <c r="B1" s="259" t="s">
        <v>328</v>
      </c>
      <c r="C1" s="259"/>
      <c r="D1" s="259"/>
      <c r="E1" s="259"/>
      <c r="F1" s="259"/>
      <c r="G1" s="259"/>
      <c r="H1" s="259"/>
      <c r="I1" s="259"/>
      <c r="J1" s="259"/>
      <c r="K1" s="259"/>
      <c r="L1" s="259"/>
      <c r="M1" s="259"/>
      <c r="N1" s="259"/>
      <c r="O1" s="259"/>
      <c r="P1" s="259"/>
      <c r="Q1" s="259"/>
    </row>
    <row r="2" spans="1:17" ht="3.75" customHeight="1">
      <c r="A2" s="12"/>
      <c r="B2" s="259"/>
      <c r="C2" s="259"/>
      <c r="D2" s="259"/>
      <c r="E2" s="259"/>
      <c r="F2" s="259"/>
      <c r="G2" s="259"/>
      <c r="H2" s="259"/>
      <c r="I2" s="259"/>
      <c r="J2" s="259"/>
      <c r="K2" s="259"/>
      <c r="L2" s="259"/>
      <c r="M2" s="259"/>
      <c r="N2" s="259"/>
      <c r="O2" s="259"/>
      <c r="P2" s="259"/>
      <c r="Q2" s="259"/>
    </row>
    <row r="3" spans="1:17" ht="3.75" customHeight="1">
      <c r="A3" s="12"/>
      <c r="B3" s="259"/>
      <c r="C3" s="259"/>
      <c r="D3" s="259"/>
      <c r="E3" s="259"/>
      <c r="F3" s="259"/>
      <c r="G3" s="259"/>
      <c r="H3" s="259"/>
      <c r="I3" s="259"/>
      <c r="J3" s="259"/>
      <c r="K3" s="259"/>
      <c r="L3" s="259"/>
      <c r="M3" s="259"/>
      <c r="N3" s="259"/>
      <c r="O3" s="259"/>
      <c r="P3" s="259"/>
      <c r="Q3" s="259"/>
    </row>
    <row r="4" spans="1:17" ht="3.75" customHeight="1">
      <c r="A4" s="12"/>
      <c r="B4" s="259"/>
      <c r="C4" s="259"/>
      <c r="D4" s="259"/>
      <c r="E4" s="259"/>
      <c r="F4" s="259"/>
      <c r="G4" s="259"/>
      <c r="H4" s="259"/>
      <c r="I4" s="259"/>
      <c r="J4" s="259"/>
      <c r="K4" s="259"/>
      <c r="L4" s="259"/>
      <c r="M4" s="259"/>
      <c r="N4" s="259"/>
      <c r="O4" s="259"/>
      <c r="P4" s="259"/>
      <c r="Q4" s="259"/>
    </row>
    <row r="5" spans="1:17" ht="3.75" customHeight="1">
      <c r="A5" s="12"/>
      <c r="B5" s="259"/>
      <c r="C5" s="259"/>
      <c r="D5" s="259"/>
      <c r="E5" s="259"/>
      <c r="F5" s="259"/>
      <c r="G5" s="259"/>
      <c r="H5" s="259"/>
      <c r="I5" s="259"/>
      <c r="J5" s="259"/>
      <c r="K5" s="259"/>
      <c r="L5" s="259"/>
      <c r="M5" s="259"/>
      <c r="N5" s="259"/>
      <c r="O5" s="259"/>
      <c r="P5" s="259"/>
      <c r="Q5" s="259"/>
    </row>
    <row r="6" spans="1:17" ht="3.75" customHeight="1">
      <c r="A6" s="12"/>
      <c r="B6" s="259"/>
      <c r="C6" s="259"/>
      <c r="D6" s="259"/>
      <c r="E6" s="259"/>
      <c r="F6" s="259"/>
      <c r="G6" s="259"/>
      <c r="H6" s="259"/>
      <c r="I6" s="259"/>
      <c r="J6" s="259"/>
      <c r="K6" s="259"/>
      <c r="L6" s="259"/>
      <c r="M6" s="259"/>
      <c r="N6" s="259"/>
      <c r="O6" s="259"/>
      <c r="P6" s="259"/>
      <c r="Q6" s="259"/>
    </row>
    <row r="7" spans="1:17" ht="3.75" customHeight="1">
      <c r="A7" s="12"/>
      <c r="B7" s="259"/>
      <c r="C7" s="259"/>
      <c r="D7" s="259"/>
      <c r="E7" s="259"/>
      <c r="F7" s="259"/>
      <c r="G7" s="259"/>
      <c r="H7" s="259"/>
      <c r="I7" s="259"/>
      <c r="J7" s="259"/>
      <c r="K7" s="259"/>
      <c r="L7" s="259"/>
      <c r="M7" s="259"/>
      <c r="N7" s="259"/>
      <c r="O7" s="259"/>
      <c r="P7" s="259"/>
      <c r="Q7" s="259"/>
    </row>
    <row r="8" spans="1:17" ht="3.75" customHeight="1">
      <c r="A8" s="12"/>
      <c r="B8" s="258"/>
      <c r="C8" s="258"/>
      <c r="D8" s="258"/>
      <c r="E8" s="258"/>
      <c r="F8" s="258"/>
      <c r="G8" s="258"/>
      <c r="H8" s="258"/>
      <c r="I8" s="258"/>
      <c r="J8" s="258"/>
      <c r="K8" s="258"/>
      <c r="L8" s="258"/>
      <c r="M8" s="258"/>
      <c r="N8" s="258"/>
      <c r="O8" s="258"/>
      <c r="P8" s="258"/>
      <c r="Q8" s="258"/>
    </row>
    <row r="9" spans="1:17" ht="18.75">
      <c r="A9" s="12"/>
      <c r="B9" s="13"/>
      <c r="C9" s="13"/>
      <c r="D9" s="13"/>
      <c r="E9" s="310" t="s">
        <v>352</v>
      </c>
      <c r="F9" s="310"/>
      <c r="G9" s="13"/>
      <c r="H9" s="13"/>
      <c r="I9" s="13"/>
      <c r="J9" s="13"/>
      <c r="K9" s="13"/>
      <c r="L9" s="13"/>
      <c r="M9" s="13"/>
      <c r="N9" s="13"/>
      <c r="O9" s="13"/>
      <c r="P9" s="13"/>
      <c r="Q9" s="13"/>
    </row>
    <row r="10" spans="1:17" ht="18.75">
      <c r="A10" s="13"/>
      <c r="B10" s="13"/>
      <c r="C10" s="13"/>
      <c r="D10" s="13"/>
      <c r="E10" s="13"/>
      <c r="F10" s="312" t="s">
        <v>14</v>
      </c>
      <c r="G10" s="311"/>
      <c r="H10" s="13"/>
      <c r="I10" s="13"/>
      <c r="J10" s="13"/>
      <c r="K10" s="13"/>
      <c r="L10" s="13"/>
      <c r="M10" s="13"/>
      <c r="N10" s="13"/>
      <c r="O10" s="13"/>
      <c r="P10" s="13"/>
      <c r="Q10" s="13"/>
    </row>
    <row r="11" spans="1:17" ht="15.75">
      <c r="A11" s="13"/>
      <c r="B11" s="13"/>
      <c r="C11" s="13"/>
      <c r="D11" s="13"/>
      <c r="E11" s="13"/>
      <c r="F11" s="13"/>
      <c r="G11" s="13"/>
      <c r="H11" s="13"/>
      <c r="I11" s="13"/>
      <c r="J11" s="13"/>
      <c r="K11" s="13"/>
      <c r="L11" s="13"/>
      <c r="M11" s="13"/>
      <c r="N11" s="13"/>
      <c r="O11" s="13"/>
      <c r="P11" s="13"/>
      <c r="Q11" s="13"/>
    </row>
    <row r="12" spans="1:17" ht="15.75">
      <c r="A12" s="13"/>
      <c r="B12" s="71" t="s">
        <v>15</v>
      </c>
      <c r="C12" s="65"/>
      <c r="D12" s="65"/>
      <c r="E12" s="65"/>
      <c r="F12" s="65"/>
      <c r="G12" s="65"/>
      <c r="H12" s="65"/>
      <c r="I12" s="65"/>
      <c r="J12" s="65"/>
      <c r="K12" s="65"/>
      <c r="L12" s="65"/>
      <c r="M12" s="65"/>
      <c r="N12" s="65"/>
      <c r="O12" s="65"/>
      <c r="P12" s="65"/>
      <c r="Q12" s="66"/>
    </row>
    <row r="13" spans="1:17" ht="15.75">
      <c r="A13" s="13"/>
      <c r="B13" s="72" t="s">
        <v>16</v>
      </c>
      <c r="C13" s="73"/>
      <c r="D13" s="73"/>
      <c r="E13" s="73"/>
      <c r="F13" s="73"/>
      <c r="G13" s="73"/>
      <c r="H13" s="73"/>
      <c r="I13" s="74"/>
      <c r="J13" s="75"/>
      <c r="K13" s="73"/>
      <c r="L13" s="73"/>
      <c r="M13" s="73"/>
      <c r="N13" s="73"/>
      <c r="O13" s="73"/>
      <c r="P13" s="73"/>
      <c r="Q13" s="76"/>
    </row>
    <row r="14" spans="1:17" ht="15.75">
      <c r="A14" s="13"/>
      <c r="B14" s="77" t="s">
        <v>17</v>
      </c>
      <c r="C14" s="53"/>
      <c r="D14" s="53"/>
      <c r="E14" s="53"/>
      <c r="F14" s="53"/>
      <c r="G14" s="53"/>
      <c r="H14" s="53"/>
      <c r="I14" s="46"/>
      <c r="J14" s="78" t="s">
        <v>200</v>
      </c>
      <c r="K14" s="53"/>
      <c r="L14" s="53"/>
      <c r="M14" s="53"/>
      <c r="N14" s="53"/>
      <c r="O14" s="53"/>
      <c r="P14" s="53"/>
      <c r="Q14" s="54"/>
    </row>
    <row r="15" spans="1:17" ht="15.75">
      <c r="A15" s="13"/>
      <c r="B15" s="77" t="s">
        <v>19</v>
      </c>
      <c r="C15" s="53"/>
      <c r="D15" s="53"/>
      <c r="E15" s="53"/>
      <c r="F15" s="53"/>
      <c r="G15" s="53"/>
      <c r="H15" s="53"/>
      <c r="I15" s="46"/>
      <c r="J15" s="79"/>
      <c r="K15" s="53"/>
      <c r="L15" s="53"/>
      <c r="M15" s="53"/>
      <c r="N15" s="53"/>
      <c r="O15" s="53"/>
      <c r="P15" s="53"/>
      <c r="Q15" s="53"/>
    </row>
    <row r="16" spans="1:17" ht="15.75">
      <c r="A16" s="13"/>
      <c r="B16" s="80" t="s">
        <v>20</v>
      </c>
      <c r="C16" s="81"/>
      <c r="D16" s="81"/>
      <c r="E16" s="81"/>
      <c r="F16" s="81"/>
      <c r="G16" s="81"/>
      <c r="H16" s="81"/>
      <c r="I16" s="82"/>
      <c r="J16" s="83">
        <v>24</v>
      </c>
      <c r="K16" s="81"/>
      <c r="L16" s="81"/>
      <c r="M16" s="81"/>
      <c r="N16" s="81"/>
      <c r="O16" s="81"/>
      <c r="P16" s="81"/>
      <c r="Q16" s="84"/>
    </row>
    <row r="17" spans="1:17" ht="15.75">
      <c r="A17" s="13"/>
      <c r="B17" s="85"/>
      <c r="C17" s="62"/>
      <c r="D17" s="62"/>
      <c r="E17" s="62"/>
      <c r="F17" s="62"/>
      <c r="G17" s="62"/>
      <c r="H17" s="62"/>
      <c r="I17" s="62"/>
      <c r="J17" s="62"/>
      <c r="K17" s="62"/>
      <c r="L17" s="62"/>
      <c r="M17" s="62"/>
      <c r="N17" s="62"/>
      <c r="O17" s="62"/>
      <c r="P17" s="62"/>
      <c r="Q17" s="63"/>
    </row>
    <row r="18" spans="1:17" ht="15.75">
      <c r="A18" s="13"/>
      <c r="B18" s="71" t="s">
        <v>21</v>
      </c>
      <c r="C18" s="65"/>
      <c r="D18" s="65"/>
      <c r="E18" s="65"/>
      <c r="F18" s="65"/>
      <c r="G18" s="65"/>
      <c r="H18" s="65"/>
      <c r="I18" s="65"/>
      <c r="J18" s="65"/>
      <c r="K18" s="65"/>
      <c r="L18" s="65"/>
      <c r="M18" s="65"/>
      <c r="N18" s="65"/>
      <c r="O18" s="65"/>
      <c r="P18" s="65"/>
      <c r="Q18" s="66"/>
    </row>
    <row r="19" spans="1:17" ht="15.75">
      <c r="A19" s="13"/>
      <c r="B19" s="86" t="s">
        <v>22</v>
      </c>
      <c r="C19" s="73"/>
      <c r="D19" s="76"/>
      <c r="E19" s="86" t="s">
        <v>23</v>
      </c>
      <c r="F19" s="73"/>
      <c r="G19" s="76"/>
      <c r="H19" s="86" t="s">
        <v>24</v>
      </c>
      <c r="I19" s="73"/>
      <c r="J19" s="73"/>
      <c r="K19" s="73"/>
      <c r="L19" s="73"/>
      <c r="M19" s="73"/>
      <c r="N19" s="73"/>
      <c r="O19" s="73"/>
      <c r="P19" s="73"/>
      <c r="Q19" s="76"/>
    </row>
    <row r="20" spans="1:17" ht="15.75">
      <c r="A20" s="13"/>
      <c r="B20" s="86" t="s">
        <v>25</v>
      </c>
      <c r="C20" s="73"/>
      <c r="D20" s="76"/>
      <c r="E20" s="86" t="s">
        <v>26</v>
      </c>
      <c r="F20" s="73"/>
      <c r="G20" s="76"/>
      <c r="H20" s="87">
        <v>3</v>
      </c>
      <c r="I20" s="73"/>
      <c r="J20" s="73"/>
      <c r="K20" s="73"/>
      <c r="L20" s="73"/>
      <c r="M20" s="73"/>
      <c r="N20" s="73"/>
      <c r="O20" s="73"/>
      <c r="P20" s="73"/>
      <c r="Q20" s="76"/>
    </row>
    <row r="21" spans="1:17" ht="15.75" customHeight="1">
      <c r="A21" s="13"/>
      <c r="B21" s="85"/>
      <c r="C21" s="62"/>
      <c r="D21" s="62"/>
      <c r="E21" s="62"/>
      <c r="F21" s="62"/>
      <c r="G21" s="62"/>
      <c r="H21" s="62"/>
      <c r="I21" s="62"/>
      <c r="J21" s="62"/>
      <c r="K21" s="62"/>
      <c r="L21" s="62"/>
      <c r="M21" s="62"/>
      <c r="N21" s="62"/>
      <c r="O21" s="62"/>
      <c r="P21" s="62"/>
      <c r="Q21" s="63"/>
    </row>
    <row r="22" spans="1:17" ht="15.75" customHeight="1">
      <c r="A22" s="13"/>
      <c r="B22" s="71" t="s">
        <v>27</v>
      </c>
      <c r="C22" s="65"/>
      <c r="D22" s="65"/>
      <c r="E22" s="65"/>
      <c r="F22" s="65"/>
      <c r="G22" s="65"/>
      <c r="H22" s="65"/>
      <c r="I22" s="65"/>
      <c r="J22" s="65"/>
      <c r="K22" s="65"/>
      <c r="L22" s="65"/>
      <c r="M22" s="65"/>
      <c r="N22" s="65"/>
      <c r="O22" s="65"/>
      <c r="P22" s="65"/>
      <c r="Q22" s="66"/>
    </row>
    <row r="23" spans="1:17" ht="15.75" customHeight="1">
      <c r="A23" s="13"/>
      <c r="B23" s="72" t="s">
        <v>28</v>
      </c>
      <c r="C23" s="73"/>
      <c r="D23" s="73"/>
      <c r="E23" s="73"/>
      <c r="F23" s="73"/>
      <c r="G23" s="73"/>
      <c r="H23" s="73"/>
      <c r="I23" s="74"/>
      <c r="J23" s="89" t="s">
        <v>29</v>
      </c>
      <c r="K23" s="73"/>
      <c r="L23" s="73"/>
      <c r="M23" s="73"/>
      <c r="N23" s="73"/>
      <c r="O23" s="73"/>
      <c r="P23" s="73"/>
      <c r="Q23" s="76"/>
    </row>
    <row r="24" spans="1:17" ht="15.75" customHeight="1">
      <c r="A24" s="13"/>
      <c r="B24" s="90" t="s">
        <v>30</v>
      </c>
      <c r="C24" s="53"/>
      <c r="D24" s="53"/>
      <c r="E24" s="53"/>
      <c r="F24" s="53"/>
      <c r="G24" s="53"/>
      <c r="H24" s="53"/>
      <c r="I24" s="46"/>
      <c r="J24" s="91" t="s">
        <v>31</v>
      </c>
      <c r="K24" s="53"/>
      <c r="L24" s="53"/>
      <c r="M24" s="53"/>
      <c r="N24" s="53"/>
      <c r="O24" s="53"/>
      <c r="P24" s="53"/>
      <c r="Q24" s="54"/>
    </row>
    <row r="25" spans="1:17" ht="15.75" customHeight="1">
      <c r="A25" s="13"/>
      <c r="B25" s="90" t="s">
        <v>32</v>
      </c>
      <c r="C25" s="53"/>
      <c r="D25" s="53"/>
      <c r="E25" s="53"/>
      <c r="F25" s="53"/>
      <c r="G25" s="53"/>
      <c r="H25" s="53"/>
      <c r="I25" s="46"/>
      <c r="J25" s="309"/>
      <c r="K25" s="256"/>
      <c r="L25" s="256"/>
      <c r="M25" s="256"/>
      <c r="N25" s="256"/>
      <c r="O25" s="256"/>
      <c r="P25" s="256"/>
      <c r="Q25" s="257"/>
    </row>
    <row r="26" spans="1:17" ht="15.75" customHeight="1">
      <c r="A26" s="13"/>
      <c r="B26" s="90" t="s">
        <v>33</v>
      </c>
      <c r="C26" s="53"/>
      <c r="D26" s="53"/>
      <c r="E26" s="53"/>
      <c r="F26" s="53"/>
      <c r="G26" s="53"/>
      <c r="H26" s="53"/>
      <c r="I26" s="46"/>
      <c r="J26" s="92"/>
      <c r="K26" s="53"/>
      <c r="L26" s="53"/>
      <c r="M26" s="53"/>
      <c r="N26" s="53"/>
      <c r="O26" s="53"/>
      <c r="P26" s="53"/>
      <c r="Q26" s="54"/>
    </row>
    <row r="27" spans="1:17" ht="15.75" customHeight="1">
      <c r="A27" s="13"/>
      <c r="B27" s="93" t="s">
        <v>34</v>
      </c>
      <c r="C27" s="81"/>
      <c r="D27" s="81"/>
      <c r="E27" s="81"/>
      <c r="F27" s="81"/>
      <c r="G27" s="81"/>
      <c r="H27" s="81"/>
      <c r="I27" s="82"/>
      <c r="J27" s="94" t="s">
        <v>29</v>
      </c>
      <c r="K27" s="81"/>
      <c r="L27" s="81"/>
      <c r="M27" s="81"/>
      <c r="N27" s="81"/>
      <c r="O27" s="81"/>
      <c r="P27" s="81"/>
      <c r="Q27" s="84"/>
    </row>
    <row r="28" spans="1:17" ht="15.75" customHeight="1">
      <c r="A28" s="13"/>
      <c r="B28" s="61"/>
      <c r="C28" s="62"/>
      <c r="D28" s="62"/>
      <c r="E28" s="62"/>
      <c r="F28" s="62"/>
      <c r="G28" s="62"/>
      <c r="H28" s="62"/>
      <c r="I28" s="62"/>
      <c r="J28" s="62"/>
      <c r="K28" s="62"/>
      <c r="L28" s="62"/>
      <c r="M28" s="62"/>
      <c r="N28" s="62"/>
      <c r="O28" s="62"/>
      <c r="P28" s="62"/>
      <c r="Q28" s="63"/>
    </row>
    <row r="29" spans="1:17" ht="15.75" customHeight="1">
      <c r="A29" s="13"/>
      <c r="B29" s="95" t="s">
        <v>35</v>
      </c>
      <c r="C29" s="65"/>
      <c r="D29" s="65"/>
      <c r="E29" s="65"/>
      <c r="F29" s="65"/>
      <c r="G29" s="65"/>
      <c r="H29" s="65"/>
      <c r="I29" s="65"/>
      <c r="J29" s="65"/>
      <c r="K29" s="65"/>
      <c r="L29" s="65"/>
      <c r="M29" s="65"/>
      <c r="N29" s="65"/>
      <c r="O29" s="65"/>
      <c r="P29" s="65"/>
      <c r="Q29" s="66"/>
    </row>
    <row r="30" spans="1:17" ht="15.75" customHeight="1">
      <c r="A30" s="13"/>
      <c r="B30" s="14"/>
      <c r="C30" s="14"/>
      <c r="D30" s="14"/>
      <c r="E30" s="14"/>
      <c r="F30" s="14"/>
      <c r="G30" s="14"/>
      <c r="H30" s="14"/>
      <c r="I30" s="14"/>
      <c r="J30" s="14"/>
      <c r="K30" s="14"/>
      <c r="L30" s="14"/>
      <c r="M30" s="14"/>
      <c r="N30" s="14"/>
      <c r="O30" s="14"/>
      <c r="P30" s="14"/>
      <c r="Q30" s="14"/>
    </row>
    <row r="31" spans="1:17" ht="15.75" customHeight="1">
      <c r="A31" s="13"/>
      <c r="B31" s="68">
        <v>1</v>
      </c>
      <c r="C31" s="69"/>
      <c r="D31" s="96" t="s">
        <v>36</v>
      </c>
      <c r="E31" s="65"/>
      <c r="F31" s="65"/>
      <c r="G31" s="65"/>
      <c r="H31" s="65"/>
      <c r="I31" s="65"/>
      <c r="J31" s="65"/>
      <c r="K31" s="69"/>
      <c r="L31" s="70" t="s">
        <v>37</v>
      </c>
      <c r="M31" s="65"/>
      <c r="N31" s="69"/>
      <c r="O31" s="70" t="s">
        <v>38</v>
      </c>
      <c r="P31" s="65"/>
      <c r="Q31" s="66"/>
    </row>
    <row r="32" spans="1:17" ht="15.75" customHeight="1">
      <c r="A32" s="13"/>
      <c r="B32" s="97" t="s">
        <v>39</v>
      </c>
      <c r="C32" s="98"/>
      <c r="D32" s="99" t="s">
        <v>40</v>
      </c>
      <c r="E32" s="73"/>
      <c r="F32" s="73"/>
      <c r="G32" s="73"/>
      <c r="H32" s="73"/>
      <c r="I32" s="73"/>
      <c r="J32" s="73"/>
      <c r="K32" s="74"/>
      <c r="L32" s="100">
        <v>1</v>
      </c>
      <c r="M32" s="73"/>
      <c r="N32" s="74"/>
      <c r="O32" s="101">
        <f>L32*J$25</f>
        <v>0</v>
      </c>
      <c r="P32" s="102"/>
      <c r="Q32" s="103"/>
    </row>
    <row r="33" spans="1:17" ht="15.75" customHeight="1">
      <c r="A33" s="13"/>
      <c r="B33" s="45" t="s">
        <v>41</v>
      </c>
      <c r="C33" s="46"/>
      <c r="D33" s="104" t="s">
        <v>42</v>
      </c>
      <c r="E33" s="53"/>
      <c r="F33" s="53"/>
      <c r="G33" s="53"/>
      <c r="H33" s="53"/>
      <c r="I33" s="53"/>
      <c r="J33" s="53"/>
      <c r="K33" s="46"/>
      <c r="L33" s="105">
        <v>0</v>
      </c>
      <c r="M33" s="53"/>
      <c r="N33" s="46"/>
      <c r="O33" s="52">
        <f t="shared" ref="O33:O37" si="0">L33*O$32</f>
        <v>0</v>
      </c>
      <c r="P33" s="53"/>
      <c r="Q33" s="54"/>
    </row>
    <row r="34" spans="1:17" ht="15.75" customHeight="1">
      <c r="A34" s="13"/>
      <c r="B34" s="45" t="s">
        <v>43</v>
      </c>
      <c r="C34" s="46"/>
      <c r="D34" s="104" t="s">
        <v>44</v>
      </c>
      <c r="E34" s="53"/>
      <c r="F34" s="53"/>
      <c r="G34" s="53"/>
      <c r="H34" s="53"/>
      <c r="I34" s="53"/>
      <c r="J34" s="53"/>
      <c r="K34" s="46"/>
      <c r="L34" s="105">
        <v>0.2</v>
      </c>
      <c r="M34" s="53"/>
      <c r="N34" s="46"/>
      <c r="O34" s="52">
        <f t="shared" si="0"/>
        <v>0</v>
      </c>
      <c r="P34" s="53"/>
      <c r="Q34" s="54"/>
    </row>
    <row r="35" spans="1:17" ht="15.75" customHeight="1">
      <c r="A35" s="13"/>
      <c r="B35" s="45" t="s">
        <v>45</v>
      </c>
      <c r="C35" s="46"/>
      <c r="D35" s="104" t="s">
        <v>46</v>
      </c>
      <c r="E35" s="53"/>
      <c r="F35" s="53"/>
      <c r="G35" s="53"/>
      <c r="H35" s="53"/>
      <c r="I35" s="53"/>
      <c r="J35" s="53"/>
      <c r="K35" s="46"/>
      <c r="L35" s="105">
        <v>0</v>
      </c>
      <c r="M35" s="53"/>
      <c r="N35" s="46"/>
      <c r="O35" s="52">
        <f t="shared" si="0"/>
        <v>0</v>
      </c>
      <c r="P35" s="53"/>
      <c r="Q35" s="54"/>
    </row>
    <row r="36" spans="1:17" ht="15.75" customHeight="1">
      <c r="A36" s="13"/>
      <c r="B36" s="45" t="s">
        <v>47</v>
      </c>
      <c r="C36" s="46"/>
      <c r="D36" s="104" t="s">
        <v>48</v>
      </c>
      <c r="E36" s="53"/>
      <c r="F36" s="53"/>
      <c r="G36" s="53"/>
      <c r="H36" s="53"/>
      <c r="I36" s="53"/>
      <c r="J36" s="53"/>
      <c r="K36" s="46"/>
      <c r="L36" s="105">
        <v>0</v>
      </c>
      <c r="M36" s="53"/>
      <c r="N36" s="46"/>
      <c r="O36" s="52">
        <f t="shared" si="0"/>
        <v>0</v>
      </c>
      <c r="P36" s="53"/>
      <c r="Q36" s="54"/>
    </row>
    <row r="37" spans="1:17" ht="15.75" customHeight="1">
      <c r="A37" s="13"/>
      <c r="B37" s="47" t="s">
        <v>49</v>
      </c>
      <c r="C37" s="48"/>
      <c r="D37" s="55" t="s">
        <v>50</v>
      </c>
      <c r="E37" s="50"/>
      <c r="F37" s="50"/>
      <c r="G37" s="50"/>
      <c r="H37" s="50"/>
      <c r="I37" s="50"/>
      <c r="J37" s="50"/>
      <c r="K37" s="51"/>
      <c r="L37" s="49">
        <v>0</v>
      </c>
      <c r="M37" s="50"/>
      <c r="N37" s="51"/>
      <c r="O37" s="52">
        <f t="shared" si="0"/>
        <v>0</v>
      </c>
      <c r="P37" s="53"/>
      <c r="Q37" s="54"/>
    </row>
    <row r="38" spans="1:17" ht="15.75" customHeight="1">
      <c r="A38" s="13"/>
      <c r="B38" s="56" t="s">
        <v>51</v>
      </c>
      <c r="C38" s="57"/>
      <c r="D38" s="57"/>
      <c r="E38" s="57"/>
      <c r="F38" s="57"/>
      <c r="G38" s="57"/>
      <c r="H38" s="57"/>
      <c r="I38" s="57"/>
      <c r="J38" s="57"/>
      <c r="K38" s="57"/>
      <c r="L38" s="57"/>
      <c r="M38" s="57"/>
      <c r="N38" s="58"/>
      <c r="O38" s="59">
        <f>SUM(O32:Q37)</f>
        <v>0</v>
      </c>
      <c r="P38" s="57"/>
      <c r="Q38" s="60"/>
    </row>
    <row r="39" spans="1:17" ht="15.75" customHeight="1">
      <c r="A39" s="13"/>
      <c r="B39" s="61"/>
      <c r="C39" s="62"/>
      <c r="D39" s="62"/>
      <c r="E39" s="62"/>
      <c r="F39" s="62"/>
      <c r="G39" s="62"/>
      <c r="H39" s="62"/>
      <c r="I39" s="62"/>
      <c r="J39" s="62"/>
      <c r="K39" s="62"/>
      <c r="L39" s="62"/>
      <c r="M39" s="62"/>
      <c r="N39" s="62"/>
      <c r="O39" s="62"/>
      <c r="P39" s="62"/>
      <c r="Q39" s="63"/>
    </row>
    <row r="40" spans="1:17" ht="15.75" customHeight="1">
      <c r="A40" s="13"/>
      <c r="B40" s="64" t="s">
        <v>52</v>
      </c>
      <c r="C40" s="65"/>
      <c r="D40" s="65"/>
      <c r="E40" s="65"/>
      <c r="F40" s="65"/>
      <c r="G40" s="65"/>
      <c r="H40" s="65"/>
      <c r="I40" s="65"/>
      <c r="J40" s="65"/>
      <c r="K40" s="65"/>
      <c r="L40" s="65"/>
      <c r="M40" s="65"/>
      <c r="N40" s="65"/>
      <c r="O40" s="65"/>
      <c r="P40" s="65"/>
      <c r="Q40" s="66"/>
    </row>
    <row r="41" spans="1:17" ht="15.75" customHeight="1">
      <c r="A41" s="13"/>
      <c r="B41" s="67"/>
      <c r="C41" s="65"/>
      <c r="D41" s="65"/>
      <c r="E41" s="65"/>
      <c r="F41" s="65"/>
      <c r="G41" s="65"/>
      <c r="H41" s="65"/>
      <c r="I41" s="65"/>
      <c r="J41" s="65"/>
      <c r="K41" s="65"/>
      <c r="L41" s="65"/>
      <c r="M41" s="65"/>
      <c r="N41" s="65"/>
      <c r="O41" s="65"/>
      <c r="P41" s="65"/>
      <c r="Q41" s="66"/>
    </row>
    <row r="42" spans="1:17" ht="15.75" customHeight="1">
      <c r="A42" s="13"/>
      <c r="B42" s="68" t="s">
        <v>53</v>
      </c>
      <c r="C42" s="69"/>
      <c r="D42" s="70" t="s">
        <v>54</v>
      </c>
      <c r="E42" s="65"/>
      <c r="F42" s="65"/>
      <c r="G42" s="65"/>
      <c r="H42" s="65"/>
      <c r="I42" s="65"/>
      <c r="J42" s="65"/>
      <c r="K42" s="69"/>
      <c r="L42" s="70" t="s">
        <v>37</v>
      </c>
      <c r="M42" s="65"/>
      <c r="N42" s="69"/>
      <c r="O42" s="70" t="s">
        <v>38</v>
      </c>
      <c r="P42" s="65"/>
      <c r="Q42" s="66"/>
    </row>
    <row r="43" spans="1:17" ht="15.75" customHeight="1">
      <c r="A43" s="13"/>
      <c r="B43" s="133" t="s">
        <v>39</v>
      </c>
      <c r="C43" s="74"/>
      <c r="D43" s="134" t="s">
        <v>55</v>
      </c>
      <c r="E43" s="73"/>
      <c r="F43" s="73"/>
      <c r="G43" s="73"/>
      <c r="H43" s="73"/>
      <c r="I43" s="73"/>
      <c r="J43" s="73"/>
      <c r="K43" s="74"/>
      <c r="L43" s="127">
        <f>1/12</f>
        <v>8.3333333333333329E-2</v>
      </c>
      <c r="M43" s="102"/>
      <c r="N43" s="98"/>
      <c r="O43" s="101">
        <f t="shared" ref="O43:O44" si="1">O$38*L43</f>
        <v>0</v>
      </c>
      <c r="P43" s="102"/>
      <c r="Q43" s="103"/>
    </row>
    <row r="44" spans="1:17" ht="15.75" customHeight="1">
      <c r="A44" s="13"/>
      <c r="B44" s="45" t="s">
        <v>41</v>
      </c>
      <c r="C44" s="46"/>
      <c r="D44" s="135" t="s">
        <v>56</v>
      </c>
      <c r="E44" s="53"/>
      <c r="F44" s="53"/>
      <c r="G44" s="53"/>
      <c r="H44" s="53"/>
      <c r="I44" s="53"/>
      <c r="J44" s="53"/>
      <c r="K44" s="46"/>
      <c r="L44" s="127">
        <v>3.7699999999999997E-2</v>
      </c>
      <c r="M44" s="102"/>
      <c r="N44" s="98"/>
      <c r="O44" s="101">
        <f t="shared" si="1"/>
        <v>0</v>
      </c>
      <c r="P44" s="102"/>
      <c r="Q44" s="103"/>
    </row>
    <row r="45" spans="1:17" ht="15.75" customHeight="1">
      <c r="A45" s="13"/>
      <c r="B45" s="132" t="s">
        <v>57</v>
      </c>
      <c r="C45" s="65"/>
      <c r="D45" s="65"/>
      <c r="E45" s="65"/>
      <c r="F45" s="65"/>
      <c r="G45" s="65"/>
      <c r="H45" s="65"/>
      <c r="I45" s="65"/>
      <c r="J45" s="65"/>
      <c r="K45" s="65"/>
      <c r="L45" s="65"/>
      <c r="M45" s="65"/>
      <c r="N45" s="69"/>
      <c r="O45" s="136">
        <f>SUM(O43:Q44)</f>
        <v>0</v>
      </c>
      <c r="P45" s="65"/>
      <c r="Q45" s="66"/>
    </row>
    <row r="46" spans="1:17" ht="15" customHeight="1">
      <c r="A46" s="13"/>
      <c r="B46" s="115" t="s">
        <v>201</v>
      </c>
      <c r="C46" s="116"/>
      <c r="D46" s="116"/>
      <c r="E46" s="116"/>
      <c r="F46" s="116"/>
      <c r="G46" s="116"/>
      <c r="H46" s="116"/>
      <c r="I46" s="116"/>
      <c r="J46" s="116"/>
      <c r="K46" s="116"/>
      <c r="L46" s="116"/>
      <c r="M46" s="116"/>
      <c r="N46" s="116"/>
      <c r="O46" s="116"/>
      <c r="P46" s="116"/>
      <c r="Q46" s="117"/>
    </row>
    <row r="47" spans="1:17" ht="15.75" customHeight="1">
      <c r="A47" s="13"/>
      <c r="B47" s="121"/>
      <c r="C47" s="122"/>
      <c r="D47" s="122"/>
      <c r="E47" s="122"/>
      <c r="F47" s="122"/>
      <c r="G47" s="122"/>
      <c r="H47" s="122"/>
      <c r="I47" s="122"/>
      <c r="J47" s="122"/>
      <c r="K47" s="122"/>
      <c r="L47" s="122"/>
      <c r="M47" s="122"/>
      <c r="N47" s="122"/>
      <c r="O47" s="122"/>
      <c r="P47" s="122"/>
      <c r="Q47" s="123"/>
    </row>
    <row r="48" spans="1:17" ht="15.75" customHeight="1">
      <c r="A48" s="13"/>
      <c r="B48" s="13"/>
      <c r="C48" s="13"/>
      <c r="D48" s="13"/>
      <c r="E48" s="13"/>
      <c r="F48" s="13"/>
      <c r="G48" s="13"/>
      <c r="H48" s="13"/>
      <c r="I48" s="13"/>
      <c r="J48" s="13"/>
      <c r="K48" s="13"/>
      <c r="L48" s="13"/>
      <c r="M48" s="13"/>
      <c r="N48" s="13"/>
      <c r="O48" s="13"/>
      <c r="P48" s="13"/>
      <c r="Q48" s="13"/>
    </row>
    <row r="49" spans="1:17" ht="15.75" customHeight="1">
      <c r="A49" s="13"/>
      <c r="B49" s="124" t="s">
        <v>59</v>
      </c>
      <c r="C49" s="69"/>
      <c r="D49" s="96" t="s">
        <v>60</v>
      </c>
      <c r="E49" s="65"/>
      <c r="F49" s="65"/>
      <c r="G49" s="65"/>
      <c r="H49" s="65"/>
      <c r="I49" s="65"/>
      <c r="J49" s="65"/>
      <c r="K49" s="69"/>
      <c r="L49" s="70" t="s">
        <v>37</v>
      </c>
      <c r="M49" s="65"/>
      <c r="N49" s="69"/>
      <c r="O49" s="70" t="s">
        <v>38</v>
      </c>
      <c r="P49" s="65"/>
      <c r="Q49" s="66"/>
    </row>
    <row r="50" spans="1:17" ht="15.75" customHeight="1">
      <c r="A50" s="13"/>
      <c r="B50" s="125" t="s">
        <v>39</v>
      </c>
      <c r="C50" s="98"/>
      <c r="D50" s="126" t="s">
        <v>61</v>
      </c>
      <c r="E50" s="102"/>
      <c r="F50" s="102"/>
      <c r="G50" s="102"/>
      <c r="H50" s="102"/>
      <c r="I50" s="102"/>
      <c r="J50" s="102"/>
      <c r="K50" s="98"/>
      <c r="L50" s="127">
        <v>0.2</v>
      </c>
      <c r="M50" s="102"/>
      <c r="N50" s="98"/>
      <c r="O50" s="101">
        <f t="shared" ref="O50:O59" si="2">(L50*(O$38+O$45))</f>
        <v>0</v>
      </c>
      <c r="P50" s="102"/>
      <c r="Q50" s="103"/>
    </row>
    <row r="51" spans="1:17" ht="15.75" customHeight="1">
      <c r="A51" s="13"/>
      <c r="B51" s="106" t="s">
        <v>41</v>
      </c>
      <c r="C51" s="46"/>
      <c r="D51" s="104" t="s">
        <v>62</v>
      </c>
      <c r="E51" s="53"/>
      <c r="F51" s="53"/>
      <c r="G51" s="53"/>
      <c r="H51" s="53"/>
      <c r="I51" s="53"/>
      <c r="J51" s="53"/>
      <c r="K51" s="46"/>
      <c r="L51" s="105">
        <v>2.5000000000000001E-2</v>
      </c>
      <c r="M51" s="53"/>
      <c r="N51" s="46"/>
      <c r="O51" s="52">
        <f t="shared" si="2"/>
        <v>0</v>
      </c>
      <c r="P51" s="53"/>
      <c r="Q51" s="54"/>
    </row>
    <row r="52" spans="1:17" ht="15.75" customHeight="1">
      <c r="A52" s="13"/>
      <c r="B52" s="106" t="s">
        <v>43</v>
      </c>
      <c r="C52" s="46"/>
      <c r="D52" s="104" t="s">
        <v>63</v>
      </c>
      <c r="E52" s="53"/>
      <c r="F52" s="53"/>
      <c r="G52" s="53"/>
      <c r="H52" s="53"/>
      <c r="I52" s="53"/>
      <c r="J52" s="53"/>
      <c r="K52" s="46"/>
      <c r="L52" s="105">
        <v>0.03</v>
      </c>
      <c r="M52" s="53"/>
      <c r="N52" s="46"/>
      <c r="O52" s="52">
        <f t="shared" si="2"/>
        <v>0</v>
      </c>
      <c r="P52" s="53"/>
      <c r="Q52" s="54"/>
    </row>
    <row r="53" spans="1:17" ht="15.75" customHeight="1">
      <c r="A53" s="13"/>
      <c r="B53" s="106" t="s">
        <v>45</v>
      </c>
      <c r="C53" s="46"/>
      <c r="D53" s="104" t="s">
        <v>64</v>
      </c>
      <c r="E53" s="53"/>
      <c r="F53" s="53"/>
      <c r="G53" s="53"/>
      <c r="H53" s="53"/>
      <c r="I53" s="53"/>
      <c r="J53" s="53"/>
      <c r="K53" s="46"/>
      <c r="L53" s="105">
        <v>1.4999999999999999E-2</v>
      </c>
      <c r="M53" s="53"/>
      <c r="N53" s="46"/>
      <c r="O53" s="52">
        <f t="shared" si="2"/>
        <v>0</v>
      </c>
      <c r="P53" s="53"/>
      <c r="Q53" s="54"/>
    </row>
    <row r="54" spans="1:17" ht="15.75" customHeight="1">
      <c r="A54" s="13"/>
      <c r="B54" s="106" t="s">
        <v>47</v>
      </c>
      <c r="C54" s="46"/>
      <c r="D54" s="104" t="s">
        <v>65</v>
      </c>
      <c r="E54" s="53"/>
      <c r="F54" s="53"/>
      <c r="G54" s="53"/>
      <c r="H54" s="53"/>
      <c r="I54" s="53"/>
      <c r="J54" s="53"/>
      <c r="K54" s="46"/>
      <c r="L54" s="105">
        <v>0.01</v>
      </c>
      <c r="M54" s="53"/>
      <c r="N54" s="46"/>
      <c r="O54" s="52">
        <f t="shared" si="2"/>
        <v>0</v>
      </c>
      <c r="P54" s="53"/>
      <c r="Q54" s="54"/>
    </row>
    <row r="55" spans="1:17" ht="15.75" customHeight="1">
      <c r="A55" s="13"/>
      <c r="B55" s="106" t="s">
        <v>66</v>
      </c>
      <c r="C55" s="46"/>
      <c r="D55" s="104" t="s">
        <v>67</v>
      </c>
      <c r="E55" s="53"/>
      <c r="F55" s="53"/>
      <c r="G55" s="53"/>
      <c r="H55" s="53"/>
      <c r="I55" s="53"/>
      <c r="J55" s="53"/>
      <c r="K55" s="46"/>
      <c r="L55" s="105">
        <v>6.0000000000000001E-3</v>
      </c>
      <c r="M55" s="53"/>
      <c r="N55" s="46"/>
      <c r="O55" s="52">
        <f t="shared" si="2"/>
        <v>0</v>
      </c>
      <c r="P55" s="53"/>
      <c r="Q55" s="54"/>
    </row>
    <row r="56" spans="1:17" ht="15.75" customHeight="1">
      <c r="A56" s="13"/>
      <c r="B56" s="137" t="s">
        <v>68</v>
      </c>
      <c r="C56" s="48"/>
      <c r="D56" s="108" t="s">
        <v>69</v>
      </c>
      <c r="E56" s="109"/>
      <c r="F56" s="109"/>
      <c r="G56" s="109"/>
      <c r="H56" s="109"/>
      <c r="I56" s="109"/>
      <c r="J56" s="109"/>
      <c r="K56" s="48"/>
      <c r="L56" s="110">
        <v>2E-3</v>
      </c>
      <c r="M56" s="109"/>
      <c r="N56" s="48"/>
      <c r="O56" s="111">
        <f t="shared" si="2"/>
        <v>0</v>
      </c>
      <c r="P56" s="109"/>
      <c r="Q56" s="112"/>
    </row>
    <row r="57" spans="1:17" ht="15.75" customHeight="1">
      <c r="A57" s="13"/>
      <c r="B57" s="113" t="s">
        <v>70</v>
      </c>
      <c r="C57" s="65"/>
      <c r="D57" s="65"/>
      <c r="E57" s="65"/>
      <c r="F57" s="65"/>
      <c r="G57" s="65"/>
      <c r="H57" s="65"/>
      <c r="I57" s="65"/>
      <c r="J57" s="65"/>
      <c r="K57" s="69"/>
      <c r="L57" s="138">
        <f>SUM(L50:N56)</f>
        <v>0.28800000000000003</v>
      </c>
      <c r="M57" s="65"/>
      <c r="N57" s="69"/>
      <c r="O57" s="114">
        <f t="shared" si="2"/>
        <v>0</v>
      </c>
      <c r="P57" s="65"/>
      <c r="Q57" s="66"/>
    </row>
    <row r="58" spans="1:17" ht="15.75" customHeight="1">
      <c r="A58" s="13"/>
      <c r="B58" s="139" t="s">
        <v>71</v>
      </c>
      <c r="C58" s="140"/>
      <c r="D58" s="141" t="s">
        <v>72</v>
      </c>
      <c r="E58" s="62"/>
      <c r="F58" s="62"/>
      <c r="G58" s="62"/>
      <c r="H58" s="62"/>
      <c r="I58" s="62"/>
      <c r="J58" s="62"/>
      <c r="K58" s="140"/>
      <c r="L58" s="142">
        <v>0.08</v>
      </c>
      <c r="M58" s="62"/>
      <c r="N58" s="140"/>
      <c r="O58" s="143">
        <f t="shared" si="2"/>
        <v>0</v>
      </c>
      <c r="P58" s="62"/>
      <c r="Q58" s="63"/>
    </row>
    <row r="59" spans="1:17" ht="15.75" customHeight="1">
      <c r="A59" s="13"/>
      <c r="B59" s="132" t="s">
        <v>73</v>
      </c>
      <c r="C59" s="65"/>
      <c r="D59" s="65"/>
      <c r="E59" s="65"/>
      <c r="F59" s="65"/>
      <c r="G59" s="65"/>
      <c r="H59" s="65"/>
      <c r="I59" s="65"/>
      <c r="J59" s="65"/>
      <c r="K59" s="69"/>
      <c r="L59" s="138">
        <f>SUM(L57:N58)</f>
        <v>0.36800000000000005</v>
      </c>
      <c r="M59" s="65"/>
      <c r="N59" s="69"/>
      <c r="O59" s="114">
        <f t="shared" si="2"/>
        <v>0</v>
      </c>
      <c r="P59" s="65"/>
      <c r="Q59" s="66"/>
    </row>
    <row r="60" spans="1:17" ht="29.25" customHeight="1">
      <c r="A60" s="13"/>
      <c r="B60" s="145" t="s">
        <v>202</v>
      </c>
      <c r="C60" s="62"/>
      <c r="D60" s="62"/>
      <c r="E60" s="62"/>
      <c r="F60" s="62"/>
      <c r="G60" s="62"/>
      <c r="H60" s="62"/>
      <c r="I60" s="62"/>
      <c r="J60" s="62"/>
      <c r="K60" s="62"/>
      <c r="L60" s="62"/>
      <c r="M60" s="62"/>
      <c r="N60" s="62"/>
      <c r="O60" s="62"/>
      <c r="P60" s="62"/>
      <c r="Q60" s="63"/>
    </row>
    <row r="61" spans="1:17" ht="30" customHeight="1">
      <c r="A61" s="13"/>
      <c r="B61" s="146" t="s">
        <v>203</v>
      </c>
      <c r="C61" s="147"/>
      <c r="D61" s="147"/>
      <c r="E61" s="147"/>
      <c r="F61" s="147"/>
      <c r="G61" s="147"/>
      <c r="H61" s="147"/>
      <c r="I61" s="147"/>
      <c r="J61" s="147"/>
      <c r="K61" s="147"/>
      <c r="L61" s="147"/>
      <c r="M61" s="147"/>
      <c r="N61" s="147"/>
      <c r="O61" s="147"/>
      <c r="P61" s="147"/>
      <c r="Q61" s="148"/>
    </row>
    <row r="62" spans="1:17" ht="15.75" customHeight="1">
      <c r="A62" s="13"/>
      <c r="B62" s="121"/>
      <c r="C62" s="122"/>
      <c r="D62" s="122"/>
      <c r="E62" s="122"/>
      <c r="F62" s="122"/>
      <c r="G62" s="122"/>
      <c r="H62" s="122"/>
      <c r="I62" s="122"/>
      <c r="J62" s="122"/>
      <c r="K62" s="122"/>
      <c r="L62" s="122"/>
      <c r="M62" s="122"/>
      <c r="N62" s="122"/>
      <c r="O62" s="122"/>
      <c r="P62" s="122"/>
      <c r="Q62" s="123"/>
    </row>
    <row r="63" spans="1:17" ht="15.75" customHeight="1">
      <c r="A63" s="13"/>
      <c r="B63" s="15"/>
      <c r="C63" s="15"/>
      <c r="D63" s="15"/>
      <c r="E63" s="15"/>
      <c r="F63" s="15"/>
      <c r="G63" s="15"/>
      <c r="H63" s="15"/>
      <c r="I63" s="15"/>
      <c r="J63" s="15"/>
      <c r="K63" s="15"/>
      <c r="L63" s="15"/>
      <c r="M63" s="15"/>
      <c r="N63" s="15"/>
      <c r="O63" s="15"/>
      <c r="P63" s="15"/>
      <c r="Q63" s="15"/>
    </row>
    <row r="64" spans="1:17" ht="15.75" customHeight="1">
      <c r="A64" s="13"/>
      <c r="B64" s="124" t="s">
        <v>76</v>
      </c>
      <c r="C64" s="69"/>
      <c r="D64" s="96" t="s">
        <v>77</v>
      </c>
      <c r="E64" s="65"/>
      <c r="F64" s="65"/>
      <c r="G64" s="65"/>
      <c r="H64" s="65"/>
      <c r="I64" s="65"/>
      <c r="J64" s="65"/>
      <c r="K64" s="65"/>
      <c r="L64" s="65"/>
      <c r="M64" s="65"/>
      <c r="N64" s="69"/>
      <c r="O64" s="70" t="s">
        <v>38</v>
      </c>
      <c r="P64" s="65"/>
      <c r="Q64" s="66"/>
    </row>
    <row r="65" spans="1:18" ht="15.75" customHeight="1">
      <c r="A65" s="13"/>
      <c r="B65" s="106" t="s">
        <v>39</v>
      </c>
      <c r="C65" s="46"/>
      <c r="D65" s="104" t="s">
        <v>78</v>
      </c>
      <c r="E65" s="53"/>
      <c r="F65" s="53"/>
      <c r="G65" s="53"/>
      <c r="H65" s="53"/>
      <c r="I65" s="53"/>
      <c r="J65" s="53"/>
      <c r="K65" s="53"/>
      <c r="L65" s="53"/>
      <c r="M65" s="53"/>
      <c r="N65" s="46"/>
      <c r="O65" s="149">
        <f>(44*O$66) - O$67</f>
        <v>220</v>
      </c>
      <c r="P65" s="53"/>
      <c r="Q65" s="53"/>
    </row>
    <row r="66" spans="1:18" ht="15.75" customHeight="1">
      <c r="A66" s="13"/>
      <c r="B66" s="128" t="s">
        <v>79</v>
      </c>
      <c r="C66" s="98"/>
      <c r="D66" s="144" t="s">
        <v>80</v>
      </c>
      <c r="E66" s="102"/>
      <c r="F66" s="102"/>
      <c r="G66" s="102"/>
      <c r="H66" s="102"/>
      <c r="I66" s="102"/>
      <c r="J66" s="102"/>
      <c r="K66" s="102"/>
      <c r="L66" s="102"/>
      <c r="M66" s="102"/>
      <c r="N66" s="98"/>
      <c r="O66" s="314">
        <v>5</v>
      </c>
      <c r="P66" s="256"/>
      <c r="Q66" s="256"/>
      <c r="R66" s="315" t="s">
        <v>353</v>
      </c>
    </row>
    <row r="67" spans="1:18" ht="15.75" customHeight="1">
      <c r="A67" s="13"/>
      <c r="B67" s="107" t="s">
        <v>81</v>
      </c>
      <c r="C67" s="46"/>
      <c r="D67" s="129" t="s">
        <v>82</v>
      </c>
      <c r="E67" s="53"/>
      <c r="F67" s="53"/>
      <c r="G67" s="53"/>
      <c r="H67" s="53"/>
      <c r="I67" s="53"/>
      <c r="J67" s="53"/>
      <c r="K67" s="53"/>
      <c r="L67" s="53"/>
      <c r="M67" s="53"/>
      <c r="N67" s="46"/>
      <c r="O67" s="130">
        <f>0.06*O$32</f>
        <v>0</v>
      </c>
      <c r="P67" s="53"/>
      <c r="Q67" s="53"/>
    </row>
    <row r="68" spans="1:18" ht="15.75" customHeight="1">
      <c r="A68" s="13"/>
      <c r="B68" s="106" t="s">
        <v>41</v>
      </c>
      <c r="C68" s="46"/>
      <c r="D68" s="104" t="s">
        <v>83</v>
      </c>
      <c r="E68" s="53"/>
      <c r="F68" s="53"/>
      <c r="G68" s="53"/>
      <c r="H68" s="53"/>
      <c r="I68" s="53"/>
      <c r="J68" s="53"/>
      <c r="K68" s="53"/>
      <c r="L68" s="53"/>
      <c r="M68" s="53"/>
      <c r="N68" s="46"/>
      <c r="O68" s="52">
        <f>O$69-O$70</f>
        <v>0</v>
      </c>
      <c r="P68" s="53"/>
      <c r="Q68" s="54"/>
    </row>
    <row r="69" spans="1:18" ht="15.75" customHeight="1">
      <c r="A69" s="13"/>
      <c r="B69" s="107" t="s">
        <v>84</v>
      </c>
      <c r="C69" s="46"/>
      <c r="D69" s="129" t="s">
        <v>85</v>
      </c>
      <c r="E69" s="53"/>
      <c r="F69" s="53"/>
      <c r="G69" s="53"/>
      <c r="H69" s="53"/>
      <c r="I69" s="53"/>
      <c r="J69" s="53"/>
      <c r="K69" s="53"/>
      <c r="L69" s="53"/>
      <c r="M69" s="53"/>
      <c r="N69" s="46"/>
      <c r="O69" s="131"/>
      <c r="P69" s="53"/>
      <c r="Q69" s="54"/>
    </row>
    <row r="70" spans="1:18" ht="15.75" customHeight="1">
      <c r="A70" s="13"/>
      <c r="B70" s="107" t="s">
        <v>86</v>
      </c>
      <c r="C70" s="46"/>
      <c r="D70" s="129" t="s">
        <v>87</v>
      </c>
      <c r="E70" s="53"/>
      <c r="F70" s="53"/>
      <c r="G70" s="53"/>
      <c r="H70" s="53"/>
      <c r="I70" s="53"/>
      <c r="J70" s="53"/>
      <c r="K70" s="53"/>
      <c r="L70" s="53"/>
      <c r="M70" s="53"/>
      <c r="N70" s="46"/>
      <c r="O70" s="131">
        <f>0.2*O$69</f>
        <v>0</v>
      </c>
      <c r="P70" s="53"/>
      <c r="Q70" s="54"/>
    </row>
    <row r="71" spans="1:18" ht="15.75" customHeight="1">
      <c r="A71" s="13"/>
      <c r="B71" s="106" t="s">
        <v>43</v>
      </c>
      <c r="C71" s="46"/>
      <c r="D71" s="104" t="s">
        <v>88</v>
      </c>
      <c r="E71" s="53"/>
      <c r="F71" s="53"/>
      <c r="G71" s="53"/>
      <c r="H71" s="53"/>
      <c r="I71" s="53"/>
      <c r="J71" s="53"/>
      <c r="K71" s="53"/>
      <c r="L71" s="53"/>
      <c r="M71" s="53"/>
      <c r="N71" s="46"/>
      <c r="O71" s="52"/>
      <c r="P71" s="53"/>
      <c r="Q71" s="54"/>
    </row>
    <row r="72" spans="1:18" ht="15.75" customHeight="1">
      <c r="A72" s="13"/>
      <c r="B72" s="106" t="s">
        <v>45</v>
      </c>
      <c r="C72" s="46"/>
      <c r="D72" s="104" t="s">
        <v>89</v>
      </c>
      <c r="E72" s="53"/>
      <c r="F72" s="53"/>
      <c r="G72" s="53"/>
      <c r="H72" s="53"/>
      <c r="I72" s="53"/>
      <c r="J72" s="53"/>
      <c r="K72" s="53"/>
      <c r="L72" s="53"/>
      <c r="M72" s="53"/>
      <c r="N72" s="46"/>
      <c r="O72" s="52"/>
      <c r="P72" s="53"/>
      <c r="Q72" s="54"/>
    </row>
    <row r="73" spans="1:18" ht="15.75" customHeight="1">
      <c r="A73" s="13"/>
      <c r="B73" s="137" t="s">
        <v>47</v>
      </c>
      <c r="C73" s="48"/>
      <c r="D73" s="108" t="s">
        <v>90</v>
      </c>
      <c r="E73" s="109"/>
      <c r="F73" s="109"/>
      <c r="G73" s="109"/>
      <c r="H73" s="109"/>
      <c r="I73" s="109"/>
      <c r="J73" s="109"/>
      <c r="K73" s="109"/>
      <c r="L73" s="109"/>
      <c r="M73" s="109"/>
      <c r="N73" s="48"/>
      <c r="O73" s="111">
        <f>'UNIFORME EPI E SEGURO DE VIDA'!J60</f>
        <v>0</v>
      </c>
      <c r="P73" s="109"/>
      <c r="Q73" s="112"/>
    </row>
    <row r="74" spans="1:18" ht="15.75" customHeight="1">
      <c r="A74" s="13"/>
      <c r="B74" s="132" t="s">
        <v>91</v>
      </c>
      <c r="C74" s="65"/>
      <c r="D74" s="65"/>
      <c r="E74" s="65"/>
      <c r="F74" s="65"/>
      <c r="G74" s="65"/>
      <c r="H74" s="65"/>
      <c r="I74" s="65"/>
      <c r="J74" s="65"/>
      <c r="K74" s="65"/>
      <c r="L74" s="65"/>
      <c r="M74" s="65"/>
      <c r="N74" s="69"/>
      <c r="O74" s="114">
        <f>SUM(O65,O68,O72,O73,O71)</f>
        <v>220</v>
      </c>
      <c r="P74" s="65"/>
      <c r="Q74" s="66"/>
    </row>
    <row r="75" spans="1:18" ht="15.75" customHeight="1">
      <c r="A75" s="13"/>
      <c r="B75" s="115" t="s">
        <v>204</v>
      </c>
      <c r="C75" s="116"/>
      <c r="D75" s="116"/>
      <c r="E75" s="116"/>
      <c r="F75" s="116"/>
      <c r="G75" s="116"/>
      <c r="H75" s="116"/>
      <c r="I75" s="116"/>
      <c r="J75" s="116"/>
      <c r="K75" s="116"/>
      <c r="L75" s="116"/>
      <c r="M75" s="116"/>
      <c r="N75" s="116"/>
      <c r="O75" s="116"/>
      <c r="P75" s="116"/>
      <c r="Q75" s="117"/>
    </row>
    <row r="76" spans="1:18" ht="15.75" customHeight="1">
      <c r="A76" s="13"/>
      <c r="B76" s="118"/>
      <c r="C76" s="119"/>
      <c r="D76" s="119"/>
      <c r="E76" s="119"/>
      <c r="F76" s="119"/>
      <c r="G76" s="119"/>
      <c r="H76" s="119"/>
      <c r="I76" s="119"/>
      <c r="J76" s="119"/>
      <c r="K76" s="119"/>
      <c r="L76" s="119"/>
      <c r="M76" s="119"/>
      <c r="N76" s="119"/>
      <c r="O76" s="119"/>
      <c r="P76" s="119"/>
      <c r="Q76" s="120"/>
    </row>
    <row r="77" spans="1:18" ht="28.5" customHeight="1">
      <c r="A77" s="13"/>
      <c r="B77" s="121"/>
      <c r="C77" s="122"/>
      <c r="D77" s="122"/>
      <c r="E77" s="122"/>
      <c r="F77" s="122"/>
      <c r="G77" s="122"/>
      <c r="H77" s="122"/>
      <c r="I77" s="122"/>
      <c r="J77" s="122"/>
      <c r="K77" s="122"/>
      <c r="L77" s="122"/>
      <c r="M77" s="122"/>
      <c r="N77" s="122"/>
      <c r="O77" s="122"/>
      <c r="P77" s="122"/>
      <c r="Q77" s="123"/>
    </row>
    <row r="78" spans="1:18" ht="38.25" customHeight="1">
      <c r="A78" s="13"/>
      <c r="B78" s="214" t="s">
        <v>205</v>
      </c>
      <c r="C78" s="62"/>
      <c r="D78" s="62"/>
      <c r="E78" s="62"/>
      <c r="F78" s="62"/>
      <c r="G78" s="62"/>
      <c r="H78" s="62"/>
      <c r="I78" s="62"/>
      <c r="J78" s="62"/>
      <c r="K78" s="62"/>
      <c r="L78" s="62"/>
      <c r="M78" s="62"/>
      <c r="N78" s="62"/>
      <c r="O78" s="62"/>
      <c r="P78" s="62"/>
      <c r="Q78" s="63"/>
    </row>
    <row r="79" spans="1:18" ht="15.75" customHeight="1">
      <c r="A79" s="13"/>
      <c r="B79" s="124" t="s">
        <v>94</v>
      </c>
      <c r="C79" s="65"/>
      <c r="D79" s="65"/>
      <c r="E79" s="65"/>
      <c r="F79" s="65"/>
      <c r="G79" s="65"/>
      <c r="H79" s="65"/>
      <c r="I79" s="65"/>
      <c r="J79" s="65"/>
      <c r="K79" s="65"/>
      <c r="L79" s="65"/>
      <c r="M79" s="65"/>
      <c r="N79" s="65"/>
      <c r="O79" s="65"/>
      <c r="P79" s="65"/>
      <c r="Q79" s="66"/>
    </row>
    <row r="80" spans="1:18" ht="15.75" customHeight="1">
      <c r="A80" s="13"/>
      <c r="B80" s="124" t="s">
        <v>95</v>
      </c>
      <c r="C80" s="69"/>
      <c r="D80" s="96" t="s">
        <v>96</v>
      </c>
      <c r="E80" s="65"/>
      <c r="F80" s="65"/>
      <c r="G80" s="65"/>
      <c r="H80" s="65"/>
      <c r="I80" s="65"/>
      <c r="J80" s="65"/>
      <c r="K80" s="65"/>
      <c r="L80" s="65"/>
      <c r="M80" s="65"/>
      <c r="N80" s="69"/>
      <c r="O80" s="70" t="s">
        <v>38</v>
      </c>
      <c r="P80" s="65"/>
      <c r="Q80" s="66"/>
    </row>
    <row r="81" spans="1:17" ht="15.75" customHeight="1">
      <c r="A81" s="13"/>
      <c r="B81" s="86" t="s">
        <v>53</v>
      </c>
      <c r="C81" s="74"/>
      <c r="D81" s="126" t="s">
        <v>97</v>
      </c>
      <c r="E81" s="102"/>
      <c r="F81" s="102"/>
      <c r="G81" s="102"/>
      <c r="H81" s="102"/>
      <c r="I81" s="102"/>
      <c r="J81" s="102"/>
      <c r="K81" s="102"/>
      <c r="L81" s="102"/>
      <c r="M81" s="102"/>
      <c r="N81" s="98"/>
      <c r="O81" s="101">
        <f>O45</f>
        <v>0</v>
      </c>
      <c r="P81" s="102"/>
      <c r="Q81" s="103"/>
    </row>
    <row r="82" spans="1:17" ht="15.75" customHeight="1">
      <c r="A82" s="13"/>
      <c r="B82" s="106" t="s">
        <v>59</v>
      </c>
      <c r="C82" s="46"/>
      <c r="D82" s="104" t="s">
        <v>98</v>
      </c>
      <c r="E82" s="53"/>
      <c r="F82" s="53"/>
      <c r="G82" s="53"/>
      <c r="H82" s="53"/>
      <c r="I82" s="53"/>
      <c r="J82" s="53"/>
      <c r="K82" s="53"/>
      <c r="L82" s="53"/>
      <c r="M82" s="53"/>
      <c r="N82" s="46"/>
      <c r="O82" s="52">
        <f>O59</f>
        <v>0</v>
      </c>
      <c r="P82" s="53"/>
      <c r="Q82" s="54"/>
    </row>
    <row r="83" spans="1:17" ht="15.75" customHeight="1">
      <c r="A83" s="13"/>
      <c r="B83" s="150" t="s">
        <v>76</v>
      </c>
      <c r="C83" s="51"/>
      <c r="D83" s="108" t="s">
        <v>99</v>
      </c>
      <c r="E83" s="109"/>
      <c r="F83" s="109"/>
      <c r="G83" s="109"/>
      <c r="H83" s="109"/>
      <c r="I83" s="109"/>
      <c r="J83" s="109"/>
      <c r="K83" s="109"/>
      <c r="L83" s="109"/>
      <c r="M83" s="109"/>
      <c r="N83" s="48"/>
      <c r="O83" s="111">
        <f>O74</f>
        <v>220</v>
      </c>
      <c r="P83" s="109"/>
      <c r="Q83" s="112"/>
    </row>
    <row r="84" spans="1:17" ht="15.75" customHeight="1">
      <c r="A84" s="13"/>
      <c r="B84" s="56" t="s">
        <v>100</v>
      </c>
      <c r="C84" s="57"/>
      <c r="D84" s="57"/>
      <c r="E84" s="57"/>
      <c r="F84" s="57"/>
      <c r="G84" s="57"/>
      <c r="H84" s="57"/>
      <c r="I84" s="57"/>
      <c r="J84" s="57"/>
      <c r="K84" s="57"/>
      <c r="L84" s="57"/>
      <c r="M84" s="57"/>
      <c r="N84" s="58"/>
      <c r="O84" s="59">
        <f>SUM(O81:Q83)</f>
        <v>220</v>
      </c>
      <c r="P84" s="57"/>
      <c r="Q84" s="60"/>
    </row>
    <row r="85" spans="1:17" ht="15.75" customHeight="1">
      <c r="A85" s="13"/>
      <c r="B85" s="61"/>
      <c r="C85" s="62"/>
      <c r="D85" s="62"/>
      <c r="E85" s="62"/>
      <c r="F85" s="62"/>
      <c r="G85" s="62"/>
      <c r="H85" s="62"/>
      <c r="I85" s="62"/>
      <c r="J85" s="62"/>
      <c r="K85" s="62"/>
      <c r="L85" s="62"/>
      <c r="M85" s="62"/>
      <c r="N85" s="62"/>
      <c r="O85" s="62"/>
      <c r="P85" s="62"/>
      <c r="Q85" s="63"/>
    </row>
    <row r="86" spans="1:17" ht="15.75" customHeight="1">
      <c r="A86" s="13"/>
      <c r="B86" s="95" t="s">
        <v>101</v>
      </c>
      <c r="C86" s="65"/>
      <c r="D86" s="65"/>
      <c r="E86" s="65"/>
      <c r="F86" s="65"/>
      <c r="G86" s="65"/>
      <c r="H86" s="65"/>
      <c r="I86" s="65"/>
      <c r="J86" s="65"/>
      <c r="K86" s="65"/>
      <c r="L86" s="65"/>
      <c r="M86" s="65"/>
      <c r="N86" s="65"/>
      <c r="O86" s="65"/>
      <c r="P86" s="65"/>
      <c r="Q86" s="66"/>
    </row>
    <row r="87" spans="1:17" ht="15.75" customHeight="1">
      <c r="A87" s="13"/>
      <c r="B87" s="17"/>
      <c r="C87" s="17"/>
      <c r="D87" s="17"/>
      <c r="E87" s="17"/>
      <c r="F87" s="17"/>
      <c r="G87" s="17"/>
      <c r="H87" s="17"/>
      <c r="I87" s="17"/>
      <c r="J87" s="17"/>
      <c r="K87" s="17"/>
      <c r="L87" s="17"/>
      <c r="M87" s="17"/>
      <c r="N87" s="17"/>
      <c r="O87" s="17"/>
      <c r="P87" s="17"/>
      <c r="Q87" s="17"/>
    </row>
    <row r="88" spans="1:17" ht="15.75" customHeight="1">
      <c r="A88" s="13"/>
      <c r="B88" s="124" t="s">
        <v>102</v>
      </c>
      <c r="C88" s="69"/>
      <c r="D88" s="96" t="s">
        <v>103</v>
      </c>
      <c r="E88" s="65"/>
      <c r="F88" s="65"/>
      <c r="G88" s="65"/>
      <c r="H88" s="65"/>
      <c r="I88" s="65"/>
      <c r="J88" s="65"/>
      <c r="K88" s="69"/>
      <c r="L88" s="70" t="s">
        <v>37</v>
      </c>
      <c r="M88" s="65"/>
      <c r="N88" s="69"/>
      <c r="O88" s="70" t="s">
        <v>38</v>
      </c>
      <c r="P88" s="65"/>
      <c r="Q88" s="66"/>
    </row>
    <row r="89" spans="1:17" ht="15.75" customHeight="1">
      <c r="A89" s="13"/>
      <c r="B89" s="125" t="s">
        <v>39</v>
      </c>
      <c r="C89" s="98"/>
      <c r="D89" s="126" t="s">
        <v>103</v>
      </c>
      <c r="E89" s="102"/>
      <c r="F89" s="102"/>
      <c r="G89" s="102"/>
      <c r="H89" s="102"/>
      <c r="I89" s="102"/>
      <c r="J89" s="102"/>
      <c r="K89" s="98"/>
      <c r="L89" s="127">
        <f>(1/12)*0.05*100%</f>
        <v>4.1666666666666666E-3</v>
      </c>
      <c r="M89" s="102"/>
      <c r="N89" s="98"/>
      <c r="O89" s="101">
        <f>(O38+(O84-O57))*L89</f>
        <v>0.91666666666666663</v>
      </c>
      <c r="P89" s="102"/>
      <c r="Q89" s="103"/>
    </row>
    <row r="90" spans="1:17" ht="15.75" customHeight="1">
      <c r="A90" s="13"/>
      <c r="B90" s="106" t="s">
        <v>41</v>
      </c>
      <c r="C90" s="46"/>
      <c r="D90" s="104" t="s">
        <v>104</v>
      </c>
      <c r="E90" s="53"/>
      <c r="F90" s="53"/>
      <c r="G90" s="53"/>
      <c r="H90" s="53"/>
      <c r="I90" s="53"/>
      <c r="J90" s="53"/>
      <c r="K90" s="46"/>
      <c r="L90" s="105">
        <f>L89*L58</f>
        <v>3.3333333333333332E-4</v>
      </c>
      <c r="M90" s="53"/>
      <c r="N90" s="46"/>
      <c r="O90" s="52">
        <f>(O38+O45)*L90</f>
        <v>0</v>
      </c>
      <c r="P90" s="53"/>
      <c r="Q90" s="54"/>
    </row>
    <row r="91" spans="1:17" ht="15.75" customHeight="1">
      <c r="A91" s="13"/>
      <c r="B91" s="137" t="s">
        <v>43</v>
      </c>
      <c r="C91" s="48"/>
      <c r="D91" s="108" t="s">
        <v>105</v>
      </c>
      <c r="E91" s="109"/>
      <c r="F91" s="109"/>
      <c r="G91" s="109"/>
      <c r="H91" s="109"/>
      <c r="I91" s="109"/>
      <c r="J91" s="109"/>
      <c r="K91" s="48"/>
      <c r="L91" s="110">
        <f>(1+2/12+(1/3*1/12))*8%*40%*90%</f>
        <v>3.4400000000000007E-2</v>
      </c>
      <c r="M91" s="109"/>
      <c r="N91" s="48"/>
      <c r="O91" s="111">
        <f>(O38+O45)*L91</f>
        <v>0</v>
      </c>
      <c r="P91" s="109"/>
      <c r="Q91" s="112"/>
    </row>
    <row r="92" spans="1:17" ht="15.75" customHeight="1">
      <c r="A92" s="13"/>
      <c r="B92" s="113" t="s">
        <v>106</v>
      </c>
      <c r="C92" s="65"/>
      <c r="D92" s="65"/>
      <c r="E92" s="65"/>
      <c r="F92" s="65"/>
      <c r="G92" s="65"/>
      <c r="H92" s="65"/>
      <c r="I92" s="65"/>
      <c r="J92" s="65"/>
      <c r="K92" s="65"/>
      <c r="L92" s="65"/>
      <c r="M92" s="65"/>
      <c r="N92" s="69"/>
      <c r="O92" s="114">
        <f>SUM(O89:Q91)</f>
        <v>0.91666666666666663</v>
      </c>
      <c r="P92" s="65"/>
      <c r="Q92" s="66"/>
    </row>
    <row r="93" spans="1:17" ht="15.75" customHeight="1">
      <c r="A93" s="13"/>
      <c r="B93" s="85"/>
      <c r="C93" s="62"/>
      <c r="D93" s="62"/>
      <c r="E93" s="62"/>
      <c r="F93" s="62"/>
      <c r="G93" s="62"/>
      <c r="H93" s="62"/>
      <c r="I93" s="62"/>
      <c r="J93" s="62"/>
      <c r="K93" s="62"/>
      <c r="L93" s="62"/>
      <c r="M93" s="62"/>
      <c r="N93" s="62"/>
      <c r="O93" s="62"/>
      <c r="P93" s="62"/>
      <c r="Q93" s="63"/>
    </row>
    <row r="94" spans="1:17" ht="15.75" customHeight="1">
      <c r="A94" s="13"/>
      <c r="B94" s="68" t="s">
        <v>107</v>
      </c>
      <c r="C94" s="69"/>
      <c r="D94" s="70" t="s">
        <v>108</v>
      </c>
      <c r="E94" s="65"/>
      <c r="F94" s="65"/>
      <c r="G94" s="65"/>
      <c r="H94" s="65"/>
      <c r="I94" s="65"/>
      <c r="J94" s="65"/>
      <c r="K94" s="69"/>
      <c r="L94" s="70" t="s">
        <v>37</v>
      </c>
      <c r="M94" s="65"/>
      <c r="N94" s="69"/>
      <c r="O94" s="70" t="s">
        <v>38</v>
      </c>
      <c r="P94" s="65"/>
      <c r="Q94" s="66"/>
    </row>
    <row r="95" spans="1:17" ht="15.75" customHeight="1">
      <c r="A95" s="13"/>
      <c r="B95" s="97" t="s">
        <v>39</v>
      </c>
      <c r="C95" s="98"/>
      <c r="D95" s="151" t="s">
        <v>108</v>
      </c>
      <c r="E95" s="102"/>
      <c r="F95" s="102"/>
      <c r="G95" s="102"/>
      <c r="H95" s="102"/>
      <c r="I95" s="102"/>
      <c r="J95" s="102"/>
      <c r="K95" s="98"/>
      <c r="L95" s="127">
        <f>(7/30)/12*100%</f>
        <v>1.9444444444444445E-2</v>
      </c>
      <c r="M95" s="102"/>
      <c r="N95" s="98"/>
      <c r="O95" s="101">
        <f>(O38+O84)*L95</f>
        <v>4.2777777777777777</v>
      </c>
      <c r="P95" s="102"/>
      <c r="Q95" s="103"/>
    </row>
    <row r="96" spans="1:17" ht="15.75" customHeight="1">
      <c r="A96" s="13"/>
      <c r="B96" s="45" t="s">
        <v>41</v>
      </c>
      <c r="C96" s="46"/>
      <c r="D96" s="135" t="s">
        <v>109</v>
      </c>
      <c r="E96" s="53"/>
      <c r="F96" s="53"/>
      <c r="G96" s="53"/>
      <c r="H96" s="53"/>
      <c r="I96" s="53"/>
      <c r="J96" s="53"/>
      <c r="K96" s="46"/>
      <c r="L96" s="105">
        <f>L95*L59</f>
        <v>7.1555555555555565E-3</v>
      </c>
      <c r="M96" s="53"/>
      <c r="N96" s="46"/>
      <c r="O96" s="52">
        <f>(O38+(O45*L59))*L96</f>
        <v>0</v>
      </c>
      <c r="P96" s="53"/>
      <c r="Q96" s="54"/>
    </row>
    <row r="97" spans="1:17" ht="15.75" customHeight="1">
      <c r="A97" s="13"/>
      <c r="B97" s="47" t="s">
        <v>43</v>
      </c>
      <c r="C97" s="48"/>
      <c r="D97" s="153" t="s">
        <v>110</v>
      </c>
      <c r="E97" s="109"/>
      <c r="F97" s="109"/>
      <c r="G97" s="109"/>
      <c r="H97" s="109"/>
      <c r="I97" s="109"/>
      <c r="J97" s="109"/>
      <c r="K97" s="48"/>
      <c r="L97" s="152">
        <f>(L95/100)*40%*L58*100</f>
        <v>6.2222222222222236E-4</v>
      </c>
      <c r="M97" s="109"/>
      <c r="N97" s="48"/>
      <c r="O97" s="111">
        <f>(O38+O45)*L97</f>
        <v>0</v>
      </c>
      <c r="P97" s="109"/>
      <c r="Q97" s="112"/>
    </row>
    <row r="98" spans="1:17" ht="15.75" customHeight="1">
      <c r="A98" s="13"/>
      <c r="B98" s="132" t="s">
        <v>106</v>
      </c>
      <c r="C98" s="65"/>
      <c r="D98" s="65"/>
      <c r="E98" s="65"/>
      <c r="F98" s="65"/>
      <c r="G98" s="65"/>
      <c r="H98" s="65"/>
      <c r="I98" s="65"/>
      <c r="J98" s="65"/>
      <c r="K98" s="65"/>
      <c r="L98" s="65"/>
      <c r="M98" s="65"/>
      <c r="N98" s="69"/>
      <c r="O98" s="114">
        <f>SUM(O95:Q97)</f>
        <v>4.2777777777777777</v>
      </c>
      <c r="P98" s="65"/>
      <c r="Q98" s="66"/>
    </row>
    <row r="99" spans="1:17" ht="80.25" customHeight="1">
      <c r="A99" s="13"/>
      <c r="B99" s="154" t="s">
        <v>206</v>
      </c>
      <c r="C99" s="155"/>
      <c r="D99" s="155"/>
      <c r="E99" s="155"/>
      <c r="F99" s="155"/>
      <c r="G99" s="155"/>
      <c r="H99" s="155"/>
      <c r="I99" s="155"/>
      <c r="J99" s="155"/>
      <c r="K99" s="155"/>
      <c r="L99" s="155"/>
      <c r="M99" s="155"/>
      <c r="N99" s="155"/>
      <c r="O99" s="155"/>
      <c r="P99" s="155"/>
      <c r="Q99" s="156"/>
    </row>
    <row r="100" spans="1:17" ht="15.75" customHeight="1">
      <c r="A100" s="13"/>
      <c r="B100" s="61"/>
      <c r="C100" s="62"/>
      <c r="D100" s="62"/>
      <c r="E100" s="62"/>
      <c r="F100" s="62"/>
      <c r="G100" s="62"/>
      <c r="H100" s="62"/>
      <c r="I100" s="62"/>
      <c r="J100" s="62"/>
      <c r="K100" s="62"/>
      <c r="L100" s="62"/>
      <c r="M100" s="62"/>
      <c r="N100" s="62"/>
      <c r="O100" s="62"/>
      <c r="P100" s="62"/>
      <c r="Q100" s="63"/>
    </row>
    <row r="101" spans="1:17" ht="15.75" customHeight="1">
      <c r="A101" s="13"/>
      <c r="B101" s="68" t="s">
        <v>94</v>
      </c>
      <c r="C101" s="65"/>
      <c r="D101" s="65"/>
      <c r="E101" s="65"/>
      <c r="F101" s="65"/>
      <c r="G101" s="65"/>
      <c r="H101" s="65"/>
      <c r="I101" s="65"/>
      <c r="J101" s="65"/>
      <c r="K101" s="65"/>
      <c r="L101" s="65"/>
      <c r="M101" s="65"/>
      <c r="N101" s="65"/>
      <c r="O101" s="65"/>
      <c r="P101" s="65"/>
      <c r="Q101" s="66"/>
    </row>
    <row r="102" spans="1:17" ht="15.75" customHeight="1">
      <c r="A102" s="13"/>
      <c r="B102" s="68" t="s">
        <v>95</v>
      </c>
      <c r="C102" s="69"/>
      <c r="D102" s="70" t="s">
        <v>112</v>
      </c>
      <c r="E102" s="65"/>
      <c r="F102" s="65"/>
      <c r="G102" s="65"/>
      <c r="H102" s="65"/>
      <c r="I102" s="65"/>
      <c r="J102" s="65"/>
      <c r="K102" s="65"/>
      <c r="L102" s="65"/>
      <c r="M102" s="65"/>
      <c r="N102" s="69"/>
      <c r="O102" s="70" t="s">
        <v>38</v>
      </c>
      <c r="P102" s="65"/>
      <c r="Q102" s="66"/>
    </row>
    <row r="103" spans="1:17" ht="15.75" customHeight="1">
      <c r="A103" s="13"/>
      <c r="B103" s="97" t="s">
        <v>102</v>
      </c>
      <c r="C103" s="98"/>
      <c r="D103" s="151" t="s">
        <v>113</v>
      </c>
      <c r="E103" s="102"/>
      <c r="F103" s="102"/>
      <c r="G103" s="102"/>
      <c r="H103" s="102"/>
      <c r="I103" s="102"/>
      <c r="J103" s="102"/>
      <c r="K103" s="102"/>
      <c r="L103" s="102"/>
      <c r="M103" s="102"/>
      <c r="N103" s="98"/>
      <c r="O103" s="101">
        <f>O92</f>
        <v>0.91666666666666663</v>
      </c>
      <c r="P103" s="102"/>
      <c r="Q103" s="103"/>
    </row>
    <row r="104" spans="1:17" ht="15.75" customHeight="1">
      <c r="A104" s="13"/>
      <c r="B104" s="47" t="s">
        <v>107</v>
      </c>
      <c r="C104" s="48"/>
      <c r="D104" s="153" t="s">
        <v>114</v>
      </c>
      <c r="E104" s="109"/>
      <c r="F104" s="109"/>
      <c r="G104" s="109"/>
      <c r="H104" s="109"/>
      <c r="I104" s="109"/>
      <c r="J104" s="109"/>
      <c r="K104" s="109"/>
      <c r="L104" s="109"/>
      <c r="M104" s="109"/>
      <c r="N104" s="48"/>
      <c r="O104" s="111">
        <f>O98</f>
        <v>4.2777777777777777</v>
      </c>
      <c r="P104" s="109"/>
      <c r="Q104" s="112"/>
    </row>
    <row r="105" spans="1:17" ht="15.75" customHeight="1">
      <c r="A105" s="13"/>
      <c r="B105" s="56" t="s">
        <v>115</v>
      </c>
      <c r="C105" s="57"/>
      <c r="D105" s="57"/>
      <c r="E105" s="57"/>
      <c r="F105" s="57"/>
      <c r="G105" s="57"/>
      <c r="H105" s="57"/>
      <c r="I105" s="57"/>
      <c r="J105" s="57"/>
      <c r="K105" s="57"/>
      <c r="L105" s="57"/>
      <c r="M105" s="57"/>
      <c r="N105" s="58"/>
      <c r="O105" s="59">
        <f>SUM(O103:Q104)</f>
        <v>5.1944444444444446</v>
      </c>
      <c r="P105" s="57"/>
      <c r="Q105" s="60"/>
    </row>
    <row r="106" spans="1:17" ht="15" customHeight="1">
      <c r="A106" s="13"/>
      <c r="B106" s="157" t="s">
        <v>207</v>
      </c>
      <c r="C106" s="158"/>
      <c r="D106" s="158"/>
      <c r="E106" s="158"/>
      <c r="F106" s="158"/>
      <c r="G106" s="158"/>
      <c r="H106" s="158"/>
      <c r="I106" s="158"/>
      <c r="J106" s="158"/>
      <c r="K106" s="158"/>
      <c r="L106" s="158"/>
      <c r="M106" s="158"/>
      <c r="N106" s="158"/>
      <c r="O106" s="158"/>
      <c r="P106" s="158"/>
      <c r="Q106" s="159"/>
    </row>
    <row r="107" spans="1:17" ht="30" customHeight="1">
      <c r="A107" s="13"/>
      <c r="B107" s="121"/>
      <c r="C107" s="122"/>
      <c r="D107" s="122"/>
      <c r="E107" s="122"/>
      <c r="F107" s="122"/>
      <c r="G107" s="122"/>
      <c r="H107" s="122"/>
      <c r="I107" s="122"/>
      <c r="J107" s="122"/>
      <c r="K107" s="122"/>
      <c r="L107" s="122"/>
      <c r="M107" s="122"/>
      <c r="N107" s="122"/>
      <c r="O107" s="122"/>
      <c r="P107" s="122"/>
      <c r="Q107" s="123"/>
    </row>
    <row r="108" spans="1:17" ht="30.75" customHeight="1">
      <c r="A108" s="13"/>
      <c r="B108" s="160" t="s">
        <v>208</v>
      </c>
      <c r="C108" s="147"/>
      <c r="D108" s="147"/>
      <c r="E108" s="147"/>
      <c r="F108" s="147"/>
      <c r="G108" s="147"/>
      <c r="H108" s="147"/>
      <c r="I108" s="147"/>
      <c r="J108" s="147"/>
      <c r="K108" s="147"/>
      <c r="L108" s="147"/>
      <c r="M108" s="147"/>
      <c r="N108" s="147"/>
      <c r="O108" s="147"/>
      <c r="P108" s="147"/>
      <c r="Q108" s="148"/>
    </row>
    <row r="109" spans="1:17" ht="30" customHeight="1">
      <c r="A109" s="13"/>
      <c r="B109" s="121"/>
      <c r="C109" s="122"/>
      <c r="D109" s="122"/>
      <c r="E109" s="122"/>
      <c r="F109" s="122"/>
      <c r="G109" s="122"/>
      <c r="H109" s="122"/>
      <c r="I109" s="122"/>
      <c r="J109" s="122"/>
      <c r="K109" s="122"/>
      <c r="L109" s="122"/>
      <c r="M109" s="122"/>
      <c r="N109" s="122"/>
      <c r="O109" s="122"/>
      <c r="P109" s="122"/>
      <c r="Q109" s="123"/>
    </row>
    <row r="110" spans="1:17" ht="30" customHeight="1">
      <c r="A110" s="13"/>
      <c r="B110" s="161" t="s">
        <v>209</v>
      </c>
      <c r="C110" s="62"/>
      <c r="D110" s="62"/>
      <c r="E110" s="62"/>
      <c r="F110" s="62"/>
      <c r="G110" s="62"/>
      <c r="H110" s="62"/>
      <c r="I110" s="62"/>
      <c r="J110" s="62"/>
      <c r="K110" s="62"/>
      <c r="L110" s="62"/>
      <c r="M110" s="62"/>
      <c r="N110" s="62"/>
      <c r="O110" s="62"/>
      <c r="P110" s="62"/>
      <c r="Q110" s="63"/>
    </row>
    <row r="111" spans="1:17" ht="30" customHeight="1">
      <c r="A111" s="13"/>
      <c r="B111" s="161" t="s">
        <v>210</v>
      </c>
      <c r="C111" s="62"/>
      <c r="D111" s="62"/>
      <c r="E111" s="62"/>
      <c r="F111" s="62"/>
      <c r="G111" s="62"/>
      <c r="H111" s="62"/>
      <c r="I111" s="62"/>
      <c r="J111" s="62"/>
      <c r="K111" s="62"/>
      <c r="L111" s="62"/>
      <c r="M111" s="62"/>
      <c r="N111" s="62"/>
      <c r="O111" s="62"/>
      <c r="P111" s="62"/>
      <c r="Q111" s="63"/>
    </row>
    <row r="112" spans="1:17" ht="15" customHeight="1">
      <c r="A112" s="13"/>
      <c r="B112" s="160" t="s">
        <v>211</v>
      </c>
      <c r="C112" s="147"/>
      <c r="D112" s="147"/>
      <c r="E112" s="147"/>
      <c r="F112" s="147"/>
      <c r="G112" s="147"/>
      <c r="H112" s="147"/>
      <c r="I112" s="147"/>
      <c r="J112" s="147"/>
      <c r="K112" s="147"/>
      <c r="L112" s="147"/>
      <c r="M112" s="147"/>
      <c r="N112" s="147"/>
      <c r="O112" s="147"/>
      <c r="P112" s="147"/>
      <c r="Q112" s="148"/>
    </row>
    <row r="113" spans="1:17" ht="15.75" customHeight="1">
      <c r="A113" s="13"/>
      <c r="B113" s="121"/>
      <c r="C113" s="122"/>
      <c r="D113" s="122"/>
      <c r="E113" s="122"/>
      <c r="F113" s="122"/>
      <c r="G113" s="122"/>
      <c r="H113" s="122"/>
      <c r="I113" s="122"/>
      <c r="J113" s="122"/>
      <c r="K113" s="122"/>
      <c r="L113" s="122"/>
      <c r="M113" s="122"/>
      <c r="N113" s="122"/>
      <c r="O113" s="122"/>
      <c r="P113" s="122"/>
      <c r="Q113" s="123"/>
    </row>
    <row r="114" spans="1:17" ht="15.75" customHeight="1">
      <c r="A114" s="13"/>
      <c r="B114" s="18"/>
      <c r="C114" s="18"/>
      <c r="D114" s="18"/>
      <c r="E114" s="18"/>
      <c r="F114" s="18"/>
      <c r="G114" s="18"/>
      <c r="H114" s="18"/>
      <c r="I114" s="18"/>
      <c r="J114" s="18"/>
      <c r="K114" s="18"/>
      <c r="L114" s="18"/>
      <c r="M114" s="18"/>
      <c r="N114" s="18"/>
      <c r="O114" s="19"/>
      <c r="P114" s="18"/>
      <c r="Q114" s="18"/>
    </row>
    <row r="115" spans="1:17" ht="15.75" customHeight="1">
      <c r="A115" s="13"/>
      <c r="B115" s="95" t="s">
        <v>121</v>
      </c>
      <c r="C115" s="65"/>
      <c r="D115" s="65"/>
      <c r="E115" s="65"/>
      <c r="F115" s="65"/>
      <c r="G115" s="65"/>
      <c r="H115" s="65"/>
      <c r="I115" s="65"/>
      <c r="J115" s="65"/>
      <c r="K115" s="65"/>
      <c r="L115" s="65"/>
      <c r="M115" s="65"/>
      <c r="N115" s="65"/>
      <c r="O115" s="65"/>
      <c r="P115" s="65"/>
      <c r="Q115" s="66"/>
    </row>
    <row r="116" spans="1:17" ht="15.75" customHeight="1">
      <c r="A116" s="13"/>
      <c r="B116" s="61"/>
      <c r="C116" s="62"/>
      <c r="D116" s="62"/>
      <c r="E116" s="62"/>
      <c r="F116" s="62"/>
      <c r="G116" s="62"/>
      <c r="H116" s="62"/>
      <c r="I116" s="62"/>
      <c r="J116" s="62"/>
      <c r="K116" s="62"/>
      <c r="L116" s="62"/>
      <c r="M116" s="62"/>
      <c r="N116" s="62"/>
      <c r="O116" s="62"/>
      <c r="P116" s="62"/>
      <c r="Q116" s="63"/>
    </row>
    <row r="117" spans="1:17" ht="15.75" customHeight="1">
      <c r="A117" s="13"/>
      <c r="B117" s="124" t="s">
        <v>122</v>
      </c>
      <c r="C117" s="69"/>
      <c r="D117" s="70" t="s">
        <v>123</v>
      </c>
      <c r="E117" s="65"/>
      <c r="F117" s="65"/>
      <c r="G117" s="65"/>
      <c r="H117" s="65"/>
      <c r="I117" s="65"/>
      <c r="J117" s="65"/>
      <c r="K117" s="69"/>
      <c r="L117" s="70" t="s">
        <v>37</v>
      </c>
      <c r="M117" s="65"/>
      <c r="N117" s="195"/>
      <c r="O117" s="196" t="s">
        <v>38</v>
      </c>
      <c r="P117" s="65"/>
      <c r="Q117" s="69"/>
    </row>
    <row r="118" spans="1:17" ht="15.75" customHeight="1">
      <c r="A118" s="13"/>
      <c r="B118" s="125" t="s">
        <v>39</v>
      </c>
      <c r="C118" s="98"/>
      <c r="D118" s="126" t="s">
        <v>124</v>
      </c>
      <c r="E118" s="102"/>
      <c r="F118" s="102"/>
      <c r="G118" s="102"/>
      <c r="H118" s="102"/>
      <c r="I118" s="102"/>
      <c r="J118" s="102"/>
      <c r="K118" s="98"/>
      <c r="L118" s="169">
        <v>8.3299999999999999E-2</v>
      </c>
      <c r="M118" s="73"/>
      <c r="N118" s="193"/>
      <c r="O118" s="194">
        <f>(O38+O84+O105)*L118</f>
        <v>18.758697222222224</v>
      </c>
      <c r="P118" s="73"/>
      <c r="Q118" s="76"/>
    </row>
    <row r="119" spans="1:17" ht="15.75" customHeight="1">
      <c r="A119" s="13"/>
      <c r="B119" s="106" t="s">
        <v>41</v>
      </c>
      <c r="C119" s="46"/>
      <c r="D119" s="104" t="s">
        <v>125</v>
      </c>
      <c r="E119" s="53"/>
      <c r="F119" s="53"/>
      <c r="G119" s="53"/>
      <c r="H119" s="53"/>
      <c r="I119" s="53"/>
      <c r="J119" s="53"/>
      <c r="K119" s="46"/>
      <c r="L119" s="171">
        <f>(5/30/12)</f>
        <v>1.3888888888888888E-2</v>
      </c>
      <c r="M119" s="53"/>
      <c r="N119" s="197"/>
      <c r="O119" s="198">
        <f>(O38+O84+O105)*L119</f>
        <v>3.1277006172839505</v>
      </c>
      <c r="P119" s="53"/>
      <c r="Q119" s="54"/>
    </row>
    <row r="120" spans="1:17" ht="15.75" customHeight="1">
      <c r="A120" s="13"/>
      <c r="B120" s="106" t="s">
        <v>43</v>
      </c>
      <c r="C120" s="46"/>
      <c r="D120" s="104" t="s">
        <v>126</v>
      </c>
      <c r="E120" s="53"/>
      <c r="F120" s="53"/>
      <c r="G120" s="53"/>
      <c r="H120" s="53"/>
      <c r="I120" s="53"/>
      <c r="J120" s="53"/>
      <c r="K120" s="46"/>
      <c r="L120" s="171">
        <v>2.8999999999999998E-3</v>
      </c>
      <c r="M120" s="53"/>
      <c r="N120" s="197"/>
      <c r="O120" s="198">
        <f>(O38+O84+O105)*L120</f>
        <v>0.65306388888888889</v>
      </c>
      <c r="P120" s="53"/>
      <c r="Q120" s="54"/>
    </row>
    <row r="121" spans="1:17" ht="15.75" customHeight="1">
      <c r="A121" s="13"/>
      <c r="B121" s="106" t="s">
        <v>45</v>
      </c>
      <c r="C121" s="46"/>
      <c r="D121" s="104" t="s">
        <v>127</v>
      </c>
      <c r="E121" s="53"/>
      <c r="F121" s="53"/>
      <c r="G121" s="53"/>
      <c r="H121" s="53"/>
      <c r="I121" s="53"/>
      <c r="J121" s="53"/>
      <c r="K121" s="46"/>
      <c r="L121" s="171">
        <v>2.0000000000000001E-4</v>
      </c>
      <c r="M121" s="53"/>
      <c r="N121" s="197"/>
      <c r="O121" s="198">
        <f>(O38+O84+O105)*L121</f>
        <v>4.5038888888888892E-2</v>
      </c>
      <c r="P121" s="53"/>
      <c r="Q121" s="54"/>
    </row>
    <row r="122" spans="1:17" ht="15.75" customHeight="1">
      <c r="A122" s="13"/>
      <c r="B122" s="106" t="s">
        <v>47</v>
      </c>
      <c r="C122" s="46"/>
      <c r="D122" s="104" t="s">
        <v>128</v>
      </c>
      <c r="E122" s="53"/>
      <c r="F122" s="53"/>
      <c r="G122" s="53"/>
      <c r="H122" s="53"/>
      <c r="I122" s="53"/>
      <c r="J122" s="53"/>
      <c r="K122" s="46"/>
      <c r="L122" s="171">
        <v>2.8E-3</v>
      </c>
      <c r="M122" s="53"/>
      <c r="N122" s="197"/>
      <c r="O122" s="203">
        <f>(O38+O84+O105)*L122</f>
        <v>0.63054444444444446</v>
      </c>
      <c r="P122" s="53"/>
      <c r="Q122" s="54"/>
    </row>
    <row r="123" spans="1:17" ht="15.75" customHeight="1">
      <c r="A123" s="13"/>
      <c r="B123" s="150" t="s">
        <v>49</v>
      </c>
      <c r="C123" s="51"/>
      <c r="D123" s="55" t="s">
        <v>129</v>
      </c>
      <c r="E123" s="50"/>
      <c r="F123" s="50"/>
      <c r="G123" s="50"/>
      <c r="H123" s="50"/>
      <c r="I123" s="50"/>
      <c r="J123" s="50"/>
      <c r="K123" s="51"/>
      <c r="L123" s="199">
        <v>6.9999999999999999E-4</v>
      </c>
      <c r="M123" s="50"/>
      <c r="N123" s="200"/>
      <c r="O123" s="201">
        <f>(O38+O84+O105)*L123</f>
        <v>0.15763611111111112</v>
      </c>
      <c r="P123" s="50"/>
      <c r="Q123" s="202"/>
    </row>
    <row r="124" spans="1:17" ht="15.75" customHeight="1">
      <c r="A124" s="13"/>
      <c r="B124" s="56" t="s">
        <v>130</v>
      </c>
      <c r="C124" s="57"/>
      <c r="D124" s="57"/>
      <c r="E124" s="57"/>
      <c r="F124" s="57"/>
      <c r="G124" s="57"/>
      <c r="H124" s="57"/>
      <c r="I124" s="57"/>
      <c r="J124" s="57"/>
      <c r="K124" s="58"/>
      <c r="L124" s="178">
        <f>SUM(L118:N123)</f>
        <v>0.10378888888888889</v>
      </c>
      <c r="M124" s="57"/>
      <c r="N124" s="60"/>
      <c r="O124" s="179">
        <f>SUM(O118:Q123)</f>
        <v>23.372681172839506</v>
      </c>
      <c r="P124" s="57"/>
      <c r="Q124" s="60"/>
    </row>
    <row r="125" spans="1:17" ht="15.75" customHeight="1">
      <c r="A125" s="13"/>
      <c r="B125" s="61"/>
      <c r="C125" s="62"/>
      <c r="D125" s="62"/>
      <c r="E125" s="62"/>
      <c r="F125" s="62"/>
      <c r="G125" s="62"/>
      <c r="H125" s="62"/>
      <c r="I125" s="62"/>
      <c r="J125" s="62"/>
      <c r="K125" s="62"/>
      <c r="L125" s="62"/>
      <c r="M125" s="62"/>
      <c r="N125" s="62"/>
      <c r="O125" s="62"/>
      <c r="P125" s="62"/>
      <c r="Q125" s="63"/>
    </row>
    <row r="126" spans="1:17" ht="15.75" customHeight="1">
      <c r="A126" s="13"/>
      <c r="B126" s="68" t="s">
        <v>131</v>
      </c>
      <c r="C126" s="69"/>
      <c r="D126" s="70" t="s">
        <v>132</v>
      </c>
      <c r="E126" s="65"/>
      <c r="F126" s="65"/>
      <c r="G126" s="65"/>
      <c r="H126" s="65"/>
      <c r="I126" s="65"/>
      <c r="J126" s="65"/>
      <c r="K126" s="65"/>
      <c r="L126" s="65"/>
      <c r="M126" s="65"/>
      <c r="N126" s="69"/>
      <c r="O126" s="70" t="s">
        <v>133</v>
      </c>
      <c r="P126" s="65"/>
      <c r="Q126" s="66"/>
    </row>
    <row r="127" spans="1:17" ht="15.75" customHeight="1">
      <c r="A127" s="13"/>
      <c r="B127" s="139" t="s">
        <v>39</v>
      </c>
      <c r="C127" s="140"/>
      <c r="D127" s="141" t="s">
        <v>134</v>
      </c>
      <c r="E127" s="62"/>
      <c r="F127" s="62"/>
      <c r="G127" s="62"/>
      <c r="H127" s="62"/>
      <c r="I127" s="62"/>
      <c r="J127" s="62"/>
      <c r="K127" s="62"/>
      <c r="L127" s="62"/>
      <c r="M127" s="62"/>
      <c r="N127" s="140"/>
      <c r="O127" s="143" t="s">
        <v>135</v>
      </c>
      <c r="P127" s="62"/>
      <c r="Q127" s="63"/>
    </row>
    <row r="128" spans="1:17" ht="15.75" customHeight="1">
      <c r="A128" s="13"/>
      <c r="B128" s="56" t="s">
        <v>136</v>
      </c>
      <c r="C128" s="57"/>
      <c r="D128" s="57"/>
      <c r="E128" s="57"/>
      <c r="F128" s="57"/>
      <c r="G128" s="57"/>
      <c r="H128" s="57"/>
      <c r="I128" s="57"/>
      <c r="J128" s="57"/>
      <c r="K128" s="57"/>
      <c r="L128" s="57"/>
      <c r="M128" s="57"/>
      <c r="N128" s="58"/>
      <c r="O128" s="59" t="str">
        <f>O127</f>
        <v>-</v>
      </c>
      <c r="P128" s="57"/>
      <c r="Q128" s="60"/>
    </row>
    <row r="129" spans="1:17" ht="15.75" customHeight="1">
      <c r="A129" s="13"/>
      <c r="B129" s="61"/>
      <c r="C129" s="62"/>
      <c r="D129" s="62"/>
      <c r="E129" s="62"/>
      <c r="F129" s="62"/>
      <c r="G129" s="62"/>
      <c r="H129" s="62"/>
      <c r="I129" s="62"/>
      <c r="J129" s="62"/>
      <c r="K129" s="62"/>
      <c r="L129" s="62"/>
      <c r="M129" s="62"/>
      <c r="N129" s="62"/>
      <c r="O129" s="62"/>
      <c r="P129" s="62"/>
      <c r="Q129" s="63"/>
    </row>
    <row r="130" spans="1:17" ht="15.75" customHeight="1">
      <c r="A130" s="13"/>
      <c r="B130" s="68" t="s">
        <v>94</v>
      </c>
      <c r="C130" s="65"/>
      <c r="D130" s="65"/>
      <c r="E130" s="65"/>
      <c r="F130" s="65"/>
      <c r="G130" s="65"/>
      <c r="H130" s="65"/>
      <c r="I130" s="65"/>
      <c r="J130" s="65"/>
      <c r="K130" s="65"/>
      <c r="L130" s="65"/>
      <c r="M130" s="65"/>
      <c r="N130" s="65"/>
      <c r="O130" s="65"/>
      <c r="P130" s="65"/>
      <c r="Q130" s="66"/>
    </row>
    <row r="131" spans="1:17" ht="15.75" customHeight="1">
      <c r="A131" s="13"/>
      <c r="B131" s="68" t="s">
        <v>95</v>
      </c>
      <c r="C131" s="69"/>
      <c r="D131" s="70" t="s">
        <v>137</v>
      </c>
      <c r="E131" s="65"/>
      <c r="F131" s="65"/>
      <c r="G131" s="65"/>
      <c r="H131" s="65"/>
      <c r="I131" s="65"/>
      <c r="J131" s="65"/>
      <c r="K131" s="65"/>
      <c r="L131" s="65"/>
      <c r="M131" s="65"/>
      <c r="N131" s="69"/>
      <c r="O131" s="70" t="s">
        <v>38</v>
      </c>
      <c r="P131" s="65"/>
      <c r="Q131" s="66"/>
    </row>
    <row r="132" spans="1:17" ht="15.75" customHeight="1">
      <c r="A132" s="13"/>
      <c r="B132" s="45" t="s">
        <v>122</v>
      </c>
      <c r="C132" s="46"/>
      <c r="D132" s="135" t="s">
        <v>138</v>
      </c>
      <c r="E132" s="53"/>
      <c r="F132" s="53"/>
      <c r="G132" s="53"/>
      <c r="H132" s="53"/>
      <c r="I132" s="53"/>
      <c r="J132" s="53"/>
      <c r="K132" s="53"/>
      <c r="L132" s="53"/>
      <c r="M132" s="53"/>
      <c r="N132" s="46"/>
      <c r="O132" s="180">
        <f>O124</f>
        <v>23.372681172839506</v>
      </c>
      <c r="P132" s="53"/>
      <c r="Q132" s="54"/>
    </row>
    <row r="133" spans="1:17" ht="15.75" customHeight="1">
      <c r="A133" s="13"/>
      <c r="B133" s="45" t="s">
        <v>131</v>
      </c>
      <c r="C133" s="46"/>
      <c r="D133" s="135" t="s">
        <v>132</v>
      </c>
      <c r="E133" s="53"/>
      <c r="F133" s="53"/>
      <c r="G133" s="53"/>
      <c r="H133" s="53"/>
      <c r="I133" s="53"/>
      <c r="J133" s="53"/>
      <c r="K133" s="53"/>
      <c r="L133" s="53"/>
      <c r="M133" s="53"/>
      <c r="N133" s="46"/>
      <c r="O133" s="52" t="str">
        <f>O128</f>
        <v>-</v>
      </c>
      <c r="P133" s="53"/>
      <c r="Q133" s="54"/>
    </row>
    <row r="134" spans="1:17" ht="15.75" customHeight="1">
      <c r="A134" s="13"/>
      <c r="B134" s="56" t="s">
        <v>139</v>
      </c>
      <c r="C134" s="57"/>
      <c r="D134" s="57"/>
      <c r="E134" s="57"/>
      <c r="F134" s="57"/>
      <c r="G134" s="57"/>
      <c r="H134" s="57"/>
      <c r="I134" s="57"/>
      <c r="J134" s="57"/>
      <c r="K134" s="57"/>
      <c r="L134" s="57"/>
      <c r="M134" s="57"/>
      <c r="N134" s="58"/>
      <c r="O134" s="181">
        <f>SUM(O132:Q133)</f>
        <v>23.372681172839506</v>
      </c>
      <c r="P134" s="57"/>
      <c r="Q134" s="60"/>
    </row>
    <row r="135" spans="1:17" ht="15.75" customHeight="1">
      <c r="A135" s="13"/>
      <c r="B135" s="182" t="s">
        <v>212</v>
      </c>
      <c r="C135" s="158"/>
      <c r="D135" s="158"/>
      <c r="E135" s="158"/>
      <c r="F135" s="158"/>
      <c r="G135" s="158"/>
      <c r="H135" s="158"/>
      <c r="I135" s="158"/>
      <c r="J135" s="158"/>
      <c r="K135" s="158"/>
      <c r="L135" s="158"/>
      <c r="M135" s="158"/>
      <c r="N135" s="158"/>
      <c r="O135" s="158"/>
      <c r="P135" s="158"/>
      <c r="Q135" s="159"/>
    </row>
    <row r="136" spans="1:17" ht="15.75" customHeight="1">
      <c r="A136" s="13"/>
      <c r="B136" s="121"/>
      <c r="C136" s="122"/>
      <c r="D136" s="122"/>
      <c r="E136" s="122"/>
      <c r="F136" s="122"/>
      <c r="G136" s="122"/>
      <c r="H136" s="122"/>
      <c r="I136" s="122"/>
      <c r="J136" s="122"/>
      <c r="K136" s="122"/>
      <c r="L136" s="122"/>
      <c r="M136" s="122"/>
      <c r="N136" s="122"/>
      <c r="O136" s="122"/>
      <c r="P136" s="122"/>
      <c r="Q136" s="123"/>
    </row>
    <row r="137" spans="1:17" ht="15.75" customHeight="1">
      <c r="A137" s="13"/>
      <c r="B137" s="187"/>
      <c r="C137" s="184"/>
      <c r="D137" s="184"/>
      <c r="E137" s="184"/>
      <c r="F137" s="184"/>
      <c r="G137" s="184"/>
      <c r="H137" s="184"/>
      <c r="I137" s="184"/>
      <c r="J137" s="184"/>
      <c r="K137" s="184"/>
      <c r="L137" s="184"/>
      <c r="M137" s="184"/>
      <c r="N137" s="184"/>
      <c r="O137" s="184"/>
      <c r="P137" s="184"/>
      <c r="Q137" s="186"/>
    </row>
    <row r="138" spans="1:17" ht="15.75" customHeight="1">
      <c r="A138" s="13"/>
      <c r="B138" s="95" t="s">
        <v>141</v>
      </c>
      <c r="C138" s="65"/>
      <c r="D138" s="65"/>
      <c r="E138" s="65"/>
      <c r="F138" s="65"/>
      <c r="G138" s="65"/>
      <c r="H138" s="65"/>
      <c r="I138" s="65"/>
      <c r="J138" s="65"/>
      <c r="K138" s="65"/>
      <c r="L138" s="65"/>
      <c r="M138" s="65"/>
      <c r="N138" s="65"/>
      <c r="O138" s="65"/>
      <c r="P138" s="65"/>
      <c r="Q138" s="66"/>
    </row>
    <row r="139" spans="1:17" ht="15.75" customHeight="1">
      <c r="A139" s="13"/>
      <c r="B139" s="20"/>
      <c r="C139" s="20"/>
      <c r="D139" s="20"/>
      <c r="E139" s="20"/>
      <c r="F139" s="20"/>
      <c r="G139" s="20"/>
      <c r="H139" s="20"/>
      <c r="I139" s="20"/>
      <c r="J139" s="20"/>
      <c r="K139" s="20"/>
      <c r="L139" s="20"/>
      <c r="M139" s="20"/>
      <c r="N139" s="20"/>
      <c r="O139" s="20"/>
      <c r="P139" s="20"/>
      <c r="Q139" s="20"/>
    </row>
    <row r="140" spans="1:17" ht="15.75" customHeight="1">
      <c r="A140" s="13"/>
      <c r="B140" s="190" t="s">
        <v>142</v>
      </c>
      <c r="C140" s="185"/>
      <c r="D140" s="183" t="s">
        <v>143</v>
      </c>
      <c r="E140" s="184"/>
      <c r="F140" s="184"/>
      <c r="G140" s="184"/>
      <c r="H140" s="184"/>
      <c r="I140" s="184"/>
      <c r="J140" s="184"/>
      <c r="K140" s="184"/>
      <c r="L140" s="184"/>
      <c r="M140" s="184"/>
      <c r="N140" s="185"/>
      <c r="O140" s="183" t="s">
        <v>38</v>
      </c>
      <c r="P140" s="184"/>
      <c r="Q140" s="186"/>
    </row>
    <row r="141" spans="1:17" ht="15.75" customHeight="1">
      <c r="A141" s="13"/>
      <c r="B141" s="139" t="s">
        <v>39</v>
      </c>
      <c r="C141" s="140"/>
      <c r="D141" s="141" t="s">
        <v>144</v>
      </c>
      <c r="E141" s="62"/>
      <c r="F141" s="62"/>
      <c r="G141" s="62"/>
      <c r="H141" s="62"/>
      <c r="I141" s="62"/>
      <c r="J141" s="62"/>
      <c r="K141" s="62"/>
      <c r="L141" s="62"/>
      <c r="M141" s="62"/>
      <c r="N141" s="140"/>
      <c r="O141" s="188">
        <f>'UNIFORME EPI E SEGURO DE VIDA'!J53</f>
        <v>0</v>
      </c>
      <c r="P141" s="119"/>
      <c r="Q141" s="119"/>
    </row>
    <row r="142" spans="1:17" ht="15.75" customHeight="1">
      <c r="A142" s="13"/>
      <c r="B142" s="132" t="s">
        <v>145</v>
      </c>
      <c r="C142" s="65"/>
      <c r="D142" s="65"/>
      <c r="E142" s="65"/>
      <c r="F142" s="65"/>
      <c r="G142" s="65"/>
      <c r="H142" s="65"/>
      <c r="I142" s="65"/>
      <c r="J142" s="65"/>
      <c r="K142" s="65"/>
      <c r="L142" s="65"/>
      <c r="M142" s="65"/>
      <c r="N142" s="69"/>
      <c r="O142" s="114">
        <f>O141</f>
        <v>0</v>
      </c>
      <c r="P142" s="65"/>
      <c r="Q142" s="66"/>
    </row>
    <row r="143" spans="1:17" ht="15.75" customHeight="1">
      <c r="A143" s="13"/>
      <c r="B143" s="21"/>
      <c r="C143" s="21"/>
      <c r="D143" s="21"/>
      <c r="E143" s="21"/>
      <c r="F143" s="21"/>
      <c r="G143" s="21"/>
      <c r="H143" s="21"/>
      <c r="I143" s="21"/>
      <c r="J143" s="21"/>
      <c r="K143" s="21"/>
      <c r="L143" s="21"/>
      <c r="M143" s="21"/>
      <c r="N143" s="21"/>
      <c r="O143" s="22"/>
      <c r="P143" s="22"/>
      <c r="Q143" s="22"/>
    </row>
    <row r="144" spans="1:17" ht="15.75" customHeight="1">
      <c r="A144" s="13"/>
      <c r="B144" s="190" t="s">
        <v>146</v>
      </c>
      <c r="C144" s="185"/>
      <c r="D144" s="183" t="s">
        <v>147</v>
      </c>
      <c r="E144" s="184"/>
      <c r="F144" s="184"/>
      <c r="G144" s="184"/>
      <c r="H144" s="184"/>
      <c r="I144" s="184"/>
      <c r="J144" s="184"/>
      <c r="K144" s="184"/>
      <c r="L144" s="184"/>
      <c r="M144" s="184"/>
      <c r="N144" s="185"/>
      <c r="O144" s="183" t="s">
        <v>38</v>
      </c>
      <c r="P144" s="184"/>
      <c r="Q144" s="186"/>
    </row>
    <row r="145" spans="1:17" ht="15.75" customHeight="1">
      <c r="A145" s="13"/>
      <c r="B145" s="97" t="s">
        <v>39</v>
      </c>
      <c r="C145" s="98"/>
      <c r="D145" s="151" t="s">
        <v>148</v>
      </c>
      <c r="E145" s="102"/>
      <c r="F145" s="102"/>
      <c r="G145" s="102"/>
      <c r="H145" s="102"/>
      <c r="I145" s="102"/>
      <c r="J145" s="102"/>
      <c r="K145" s="102"/>
      <c r="L145" s="102"/>
      <c r="M145" s="102"/>
      <c r="N145" s="98"/>
      <c r="O145" s="191">
        <f>MATERIAIS!K164</f>
        <v>0</v>
      </c>
      <c r="P145" s="192"/>
      <c r="Q145" s="192"/>
    </row>
    <row r="146" spans="1:17" ht="15.75" customHeight="1">
      <c r="A146" s="13"/>
      <c r="B146" s="45" t="s">
        <v>41</v>
      </c>
      <c r="C146" s="46"/>
      <c r="D146" s="153" t="s">
        <v>149</v>
      </c>
      <c r="E146" s="109"/>
      <c r="F146" s="109"/>
      <c r="G146" s="109"/>
      <c r="H146" s="109"/>
      <c r="I146" s="109"/>
      <c r="J146" s="109"/>
      <c r="K146" s="109"/>
      <c r="L146" s="109"/>
      <c r="M146" s="109"/>
      <c r="N146" s="48"/>
      <c r="O146" s="189">
        <v>0</v>
      </c>
      <c r="P146" s="53"/>
      <c r="Q146" s="54"/>
    </row>
    <row r="147" spans="1:17" ht="15.75" customHeight="1">
      <c r="A147" s="13"/>
      <c r="B147" s="47" t="s">
        <v>43</v>
      </c>
      <c r="C147" s="48"/>
      <c r="D147" s="153" t="s">
        <v>50</v>
      </c>
      <c r="E147" s="109"/>
      <c r="F147" s="109"/>
      <c r="G147" s="109"/>
      <c r="H147" s="109"/>
      <c r="I147" s="109"/>
      <c r="J147" s="109"/>
      <c r="K147" s="109"/>
      <c r="L147" s="109"/>
      <c r="M147" s="109"/>
      <c r="N147" s="48"/>
      <c r="O147" s="204">
        <v>0</v>
      </c>
      <c r="P147" s="109"/>
      <c r="Q147" s="112"/>
    </row>
    <row r="148" spans="1:17" ht="15.75" customHeight="1">
      <c r="A148" s="13"/>
      <c r="B148" s="132" t="s">
        <v>106</v>
      </c>
      <c r="C148" s="65"/>
      <c r="D148" s="65"/>
      <c r="E148" s="65"/>
      <c r="F148" s="65"/>
      <c r="G148" s="65"/>
      <c r="H148" s="65"/>
      <c r="I148" s="65"/>
      <c r="J148" s="65"/>
      <c r="K148" s="65"/>
      <c r="L148" s="65"/>
      <c r="M148" s="65"/>
      <c r="N148" s="69"/>
      <c r="O148" s="114">
        <f>SUM(O145:Q147)</f>
        <v>0</v>
      </c>
      <c r="P148" s="65"/>
      <c r="Q148" s="66"/>
    </row>
    <row r="149" spans="1:17" ht="15.75" customHeight="1">
      <c r="A149" s="13"/>
      <c r="B149" s="61"/>
      <c r="C149" s="62"/>
      <c r="D149" s="62"/>
      <c r="E149" s="62"/>
      <c r="F149" s="62"/>
      <c r="G149" s="62"/>
      <c r="H149" s="62"/>
      <c r="I149" s="62"/>
      <c r="J149" s="62"/>
      <c r="K149" s="62"/>
      <c r="L149" s="62"/>
      <c r="M149" s="62"/>
      <c r="N149" s="62"/>
      <c r="O149" s="62"/>
      <c r="P149" s="62"/>
      <c r="Q149" s="63"/>
    </row>
    <row r="150" spans="1:17" ht="15.75" customHeight="1">
      <c r="A150" s="13"/>
      <c r="B150" s="68" t="s">
        <v>94</v>
      </c>
      <c r="C150" s="65"/>
      <c r="D150" s="65"/>
      <c r="E150" s="65"/>
      <c r="F150" s="65"/>
      <c r="G150" s="65"/>
      <c r="H150" s="65"/>
      <c r="I150" s="65"/>
      <c r="J150" s="65"/>
      <c r="K150" s="65"/>
      <c r="L150" s="65"/>
      <c r="M150" s="65"/>
      <c r="N150" s="65"/>
      <c r="O150" s="65"/>
      <c r="P150" s="65"/>
      <c r="Q150" s="66"/>
    </row>
    <row r="151" spans="1:17" ht="15.75" customHeight="1">
      <c r="A151" s="13"/>
      <c r="B151" s="68" t="s">
        <v>95</v>
      </c>
      <c r="C151" s="69"/>
      <c r="D151" s="70" t="s">
        <v>150</v>
      </c>
      <c r="E151" s="65"/>
      <c r="F151" s="65"/>
      <c r="G151" s="65"/>
      <c r="H151" s="65"/>
      <c r="I151" s="65"/>
      <c r="J151" s="65"/>
      <c r="K151" s="65"/>
      <c r="L151" s="65"/>
      <c r="M151" s="65"/>
      <c r="N151" s="69"/>
      <c r="O151" s="70" t="s">
        <v>38</v>
      </c>
      <c r="P151" s="65"/>
      <c r="Q151" s="66"/>
    </row>
    <row r="152" spans="1:17" ht="15.75" customHeight="1">
      <c r="A152" s="13"/>
      <c r="B152" s="97" t="s">
        <v>142</v>
      </c>
      <c r="C152" s="98"/>
      <c r="D152" s="151" t="s">
        <v>151</v>
      </c>
      <c r="E152" s="102"/>
      <c r="F152" s="102"/>
      <c r="G152" s="102"/>
      <c r="H152" s="102"/>
      <c r="I152" s="102"/>
      <c r="J152" s="102"/>
      <c r="K152" s="102"/>
      <c r="L152" s="102"/>
      <c r="M152" s="102"/>
      <c r="N152" s="98"/>
      <c r="O152" s="101">
        <f>O142</f>
        <v>0</v>
      </c>
      <c r="P152" s="102"/>
      <c r="Q152" s="103"/>
    </row>
    <row r="153" spans="1:17" ht="15.75" customHeight="1">
      <c r="A153" s="13"/>
      <c r="B153" s="47" t="s">
        <v>146</v>
      </c>
      <c r="C153" s="48"/>
      <c r="D153" s="153" t="s">
        <v>152</v>
      </c>
      <c r="E153" s="109"/>
      <c r="F153" s="109"/>
      <c r="G153" s="109"/>
      <c r="H153" s="109"/>
      <c r="I153" s="109"/>
      <c r="J153" s="109"/>
      <c r="K153" s="109"/>
      <c r="L153" s="109"/>
      <c r="M153" s="109"/>
      <c r="N153" s="48"/>
      <c r="O153" s="111">
        <f>O148</f>
        <v>0</v>
      </c>
      <c r="P153" s="109"/>
      <c r="Q153" s="112"/>
    </row>
    <row r="154" spans="1:17" ht="15.75" customHeight="1">
      <c r="A154" s="13"/>
      <c r="B154" s="56" t="s">
        <v>153</v>
      </c>
      <c r="C154" s="57"/>
      <c r="D154" s="57"/>
      <c r="E154" s="57"/>
      <c r="F154" s="57"/>
      <c r="G154" s="57"/>
      <c r="H154" s="57"/>
      <c r="I154" s="57"/>
      <c r="J154" s="57"/>
      <c r="K154" s="57"/>
      <c r="L154" s="57"/>
      <c r="M154" s="57"/>
      <c r="N154" s="58"/>
      <c r="O154" s="59">
        <f>SUM(O152:Q153)</f>
        <v>0</v>
      </c>
      <c r="P154" s="57"/>
      <c r="Q154" s="60"/>
    </row>
    <row r="155" spans="1:17" ht="61.5" customHeight="1">
      <c r="A155" s="13"/>
      <c r="B155" s="213" t="s">
        <v>194</v>
      </c>
      <c r="C155" s="62"/>
      <c r="D155" s="62"/>
      <c r="E155" s="62"/>
      <c r="F155" s="62"/>
      <c r="G155" s="62"/>
      <c r="H155" s="62"/>
      <c r="I155" s="62"/>
      <c r="J155" s="62"/>
      <c r="K155" s="62"/>
      <c r="L155" s="62"/>
      <c r="M155" s="62"/>
      <c r="N155" s="62"/>
      <c r="O155" s="62"/>
      <c r="P155" s="62"/>
      <c r="Q155" s="63"/>
    </row>
    <row r="156" spans="1:17" ht="15.75" customHeight="1">
      <c r="A156" s="13"/>
      <c r="B156" s="95" t="s">
        <v>155</v>
      </c>
      <c r="C156" s="65"/>
      <c r="D156" s="65"/>
      <c r="E156" s="65"/>
      <c r="F156" s="65"/>
      <c r="G156" s="65"/>
      <c r="H156" s="65"/>
      <c r="I156" s="65"/>
      <c r="J156" s="65"/>
      <c r="K156" s="65"/>
      <c r="L156" s="65"/>
      <c r="M156" s="65"/>
      <c r="N156" s="65"/>
      <c r="O156" s="65"/>
      <c r="P156" s="65"/>
      <c r="Q156" s="66"/>
    </row>
    <row r="157" spans="1:17" ht="15.75" customHeight="1">
      <c r="A157" s="13"/>
      <c r="B157" s="20"/>
      <c r="C157" s="20"/>
      <c r="D157" s="20"/>
      <c r="E157" s="20"/>
      <c r="F157" s="20"/>
      <c r="G157" s="20"/>
      <c r="H157" s="20"/>
      <c r="I157" s="20"/>
      <c r="J157" s="20"/>
      <c r="K157" s="20"/>
      <c r="L157" s="20"/>
      <c r="M157" s="20"/>
      <c r="N157" s="20"/>
      <c r="O157" s="20"/>
      <c r="P157" s="20"/>
      <c r="Q157" s="20"/>
    </row>
    <row r="158" spans="1:17" ht="15.75" customHeight="1">
      <c r="A158" s="13"/>
      <c r="B158" s="124">
        <v>6</v>
      </c>
      <c r="C158" s="69"/>
      <c r="D158" s="96" t="s">
        <v>156</v>
      </c>
      <c r="E158" s="65"/>
      <c r="F158" s="65"/>
      <c r="G158" s="65"/>
      <c r="H158" s="65"/>
      <c r="I158" s="65"/>
      <c r="J158" s="65"/>
      <c r="K158" s="69"/>
      <c r="L158" s="96" t="s">
        <v>37</v>
      </c>
      <c r="M158" s="65"/>
      <c r="N158" s="69"/>
      <c r="O158" s="96" t="s">
        <v>38</v>
      </c>
      <c r="P158" s="65"/>
      <c r="Q158" s="66"/>
    </row>
    <row r="159" spans="1:17" ht="15.75" customHeight="1">
      <c r="A159" s="13"/>
      <c r="B159" s="173" t="s">
        <v>39</v>
      </c>
      <c r="C159" s="74"/>
      <c r="D159" s="99" t="s">
        <v>157</v>
      </c>
      <c r="E159" s="73"/>
      <c r="F159" s="73"/>
      <c r="G159" s="73"/>
      <c r="H159" s="73"/>
      <c r="I159" s="73"/>
      <c r="J159" s="73"/>
      <c r="K159" s="74"/>
      <c r="L159" s="169"/>
      <c r="M159" s="73"/>
      <c r="N159" s="74"/>
      <c r="O159" s="170">
        <f>L159*O178</f>
        <v>0</v>
      </c>
      <c r="P159" s="73"/>
      <c r="Q159" s="76"/>
    </row>
    <row r="160" spans="1:17" ht="15.75" customHeight="1">
      <c r="A160" s="13"/>
      <c r="B160" s="174" t="s">
        <v>41</v>
      </c>
      <c r="C160" s="46"/>
      <c r="D160" s="104" t="s">
        <v>158</v>
      </c>
      <c r="E160" s="53"/>
      <c r="F160" s="53"/>
      <c r="G160" s="53"/>
      <c r="H160" s="53"/>
      <c r="I160" s="53"/>
      <c r="J160" s="53"/>
      <c r="K160" s="46"/>
      <c r="L160" s="171"/>
      <c r="M160" s="53"/>
      <c r="N160" s="46"/>
      <c r="O160" s="52">
        <f>L$160*(O$178+O$159)</f>
        <v>0</v>
      </c>
      <c r="P160" s="53"/>
      <c r="Q160" s="54"/>
    </row>
    <row r="161" spans="1:17" ht="15.75" customHeight="1">
      <c r="A161" s="13"/>
      <c r="B161" s="175" t="s">
        <v>43</v>
      </c>
      <c r="C161" s="46"/>
      <c r="D161" s="172" t="s">
        <v>213</v>
      </c>
      <c r="E161" s="53"/>
      <c r="F161" s="53"/>
      <c r="G161" s="53"/>
      <c r="H161" s="53"/>
      <c r="I161" s="53"/>
      <c r="J161" s="53"/>
      <c r="K161" s="46"/>
      <c r="L161" s="168">
        <f>SUM(L162:N164)</f>
        <v>8.6499999999999994E-2</v>
      </c>
      <c r="M161" s="53"/>
      <c r="N161" s="46"/>
      <c r="O161" s="52">
        <f>SUM(O$162:Q$164)</f>
        <v>23.537007516031817</v>
      </c>
      <c r="P161" s="53"/>
      <c r="Q161" s="54"/>
    </row>
    <row r="162" spans="1:17" ht="15.75" customHeight="1">
      <c r="A162" s="13"/>
      <c r="B162" s="176" t="s">
        <v>160</v>
      </c>
      <c r="C162" s="46"/>
      <c r="D162" s="129" t="s">
        <v>161</v>
      </c>
      <c r="E162" s="53"/>
      <c r="F162" s="53"/>
      <c r="G162" s="53"/>
      <c r="H162" s="53"/>
      <c r="I162" s="53"/>
      <c r="J162" s="53"/>
      <c r="K162" s="46"/>
      <c r="L162" s="205">
        <v>6.4999999999999997E-3</v>
      </c>
      <c r="M162" s="53"/>
      <c r="N162" s="46"/>
      <c r="O162" s="131">
        <f t="shared" ref="O162:O164" si="3">((O$178+O$159+O$160)*L162)/(1-L$161)</f>
        <v>1.7686768653665528</v>
      </c>
      <c r="P162" s="53"/>
      <c r="Q162" s="54"/>
    </row>
    <row r="163" spans="1:17" ht="15.75" customHeight="1">
      <c r="A163" s="13"/>
      <c r="B163" s="176" t="s">
        <v>162</v>
      </c>
      <c r="C163" s="46"/>
      <c r="D163" s="129" t="s">
        <v>163</v>
      </c>
      <c r="E163" s="53"/>
      <c r="F163" s="53"/>
      <c r="G163" s="53"/>
      <c r="H163" s="53"/>
      <c r="I163" s="53"/>
      <c r="J163" s="53"/>
      <c r="K163" s="46"/>
      <c r="L163" s="205">
        <v>0.03</v>
      </c>
      <c r="M163" s="53"/>
      <c r="N163" s="46"/>
      <c r="O163" s="131">
        <f t="shared" si="3"/>
        <v>8.1631239939994735</v>
      </c>
      <c r="P163" s="53"/>
      <c r="Q163" s="54"/>
    </row>
    <row r="164" spans="1:17" ht="15.75" customHeight="1">
      <c r="A164" s="13"/>
      <c r="B164" s="176" t="s">
        <v>164</v>
      </c>
      <c r="C164" s="46"/>
      <c r="D164" s="129" t="s">
        <v>165</v>
      </c>
      <c r="E164" s="53"/>
      <c r="F164" s="53"/>
      <c r="G164" s="53"/>
      <c r="H164" s="53"/>
      <c r="I164" s="53"/>
      <c r="J164" s="53"/>
      <c r="K164" s="46"/>
      <c r="L164" s="205">
        <v>0.05</v>
      </c>
      <c r="M164" s="53"/>
      <c r="N164" s="46"/>
      <c r="O164" s="131">
        <f t="shared" si="3"/>
        <v>13.605206656665791</v>
      </c>
      <c r="P164" s="53"/>
      <c r="Q164" s="54"/>
    </row>
    <row r="165" spans="1:17" ht="15.75" customHeight="1">
      <c r="A165" s="13"/>
      <c r="B165" s="56" t="s">
        <v>214</v>
      </c>
      <c r="C165" s="57"/>
      <c r="D165" s="57"/>
      <c r="E165" s="57"/>
      <c r="F165" s="57"/>
      <c r="G165" s="57"/>
      <c r="H165" s="57"/>
      <c r="I165" s="57"/>
      <c r="J165" s="57"/>
      <c r="K165" s="57"/>
      <c r="L165" s="57"/>
      <c r="M165" s="57"/>
      <c r="N165" s="58"/>
      <c r="O165" s="163">
        <f>SUM(O159:Q161)</f>
        <v>23.537007516031817</v>
      </c>
      <c r="P165" s="57"/>
      <c r="Q165" s="60"/>
    </row>
    <row r="166" spans="1:17" ht="15.75" customHeight="1">
      <c r="A166" s="13"/>
      <c r="B166" s="164" t="s">
        <v>215</v>
      </c>
      <c r="C166" s="165"/>
      <c r="D166" s="165"/>
      <c r="E166" s="165"/>
      <c r="F166" s="165"/>
      <c r="G166" s="165"/>
      <c r="H166" s="165"/>
      <c r="I166" s="165"/>
      <c r="J166" s="165"/>
      <c r="K166" s="165"/>
      <c r="L166" s="165"/>
      <c r="M166" s="165"/>
      <c r="N166" s="165"/>
      <c r="O166" s="165"/>
      <c r="P166" s="165"/>
      <c r="Q166" s="166"/>
    </row>
    <row r="167" spans="1:17" ht="30" customHeight="1">
      <c r="A167" s="13"/>
      <c r="B167" s="161" t="s">
        <v>216</v>
      </c>
      <c r="C167" s="62"/>
      <c r="D167" s="62"/>
      <c r="E167" s="62"/>
      <c r="F167" s="62"/>
      <c r="G167" s="62"/>
      <c r="H167" s="62"/>
      <c r="I167" s="62"/>
      <c r="J167" s="62"/>
      <c r="K167" s="62"/>
      <c r="L167" s="62"/>
      <c r="M167" s="62"/>
      <c r="N167" s="62"/>
      <c r="O167" s="62"/>
      <c r="P167" s="62"/>
      <c r="Q167" s="63"/>
    </row>
    <row r="168" spans="1:17" ht="30" customHeight="1">
      <c r="A168" s="13"/>
      <c r="B168" s="161" t="s">
        <v>217</v>
      </c>
      <c r="C168" s="62"/>
      <c r="D168" s="62"/>
      <c r="E168" s="62"/>
      <c r="F168" s="62"/>
      <c r="G168" s="62"/>
      <c r="H168" s="62"/>
      <c r="I168" s="62"/>
      <c r="J168" s="62"/>
      <c r="K168" s="62"/>
      <c r="L168" s="62"/>
      <c r="M168" s="62"/>
      <c r="N168" s="62"/>
      <c r="O168" s="62"/>
      <c r="P168" s="62"/>
      <c r="Q168" s="63"/>
    </row>
    <row r="169" spans="1:17" ht="15.75" customHeight="1">
      <c r="A169" s="13"/>
      <c r="B169" s="15"/>
      <c r="C169" s="15"/>
      <c r="D169" s="15"/>
      <c r="E169" s="15"/>
      <c r="F169" s="15"/>
      <c r="G169" s="15"/>
      <c r="H169" s="15"/>
      <c r="I169" s="15"/>
      <c r="J169" s="15"/>
      <c r="K169" s="15"/>
      <c r="L169" s="15"/>
      <c r="M169" s="15"/>
      <c r="N169" s="15"/>
      <c r="O169" s="15"/>
      <c r="P169" s="15"/>
      <c r="Q169" s="15"/>
    </row>
    <row r="170" spans="1:17" ht="15.75" customHeight="1">
      <c r="A170" s="13"/>
      <c r="B170" s="95" t="s">
        <v>170</v>
      </c>
      <c r="C170" s="65"/>
      <c r="D170" s="65"/>
      <c r="E170" s="65"/>
      <c r="F170" s="65"/>
      <c r="G170" s="65"/>
      <c r="H170" s="65"/>
      <c r="I170" s="65"/>
      <c r="J170" s="65"/>
      <c r="K170" s="65"/>
      <c r="L170" s="65"/>
      <c r="M170" s="65"/>
      <c r="N170" s="65"/>
      <c r="O170" s="65"/>
      <c r="P170" s="65"/>
      <c r="Q170" s="66"/>
    </row>
    <row r="171" spans="1:17" ht="15.75" customHeight="1">
      <c r="A171" s="13"/>
      <c r="B171" s="17"/>
      <c r="C171" s="17"/>
      <c r="D171" s="17"/>
      <c r="E171" s="17"/>
      <c r="F171" s="17"/>
      <c r="G171" s="17"/>
      <c r="H171" s="17"/>
      <c r="I171" s="17"/>
      <c r="J171" s="17"/>
      <c r="K171" s="17"/>
      <c r="L171" s="17"/>
      <c r="M171" s="17"/>
      <c r="N171" s="17"/>
      <c r="O171" s="17"/>
      <c r="P171" s="17"/>
      <c r="Q171" s="17"/>
    </row>
    <row r="172" spans="1:17" ht="15.75" customHeight="1">
      <c r="A172" s="13"/>
      <c r="B172" s="124" t="s">
        <v>171</v>
      </c>
      <c r="C172" s="69"/>
      <c r="D172" s="96" t="s">
        <v>172</v>
      </c>
      <c r="E172" s="65"/>
      <c r="F172" s="65"/>
      <c r="G172" s="65"/>
      <c r="H172" s="65"/>
      <c r="I172" s="65"/>
      <c r="J172" s="65"/>
      <c r="K172" s="65"/>
      <c r="L172" s="65"/>
      <c r="M172" s="65"/>
      <c r="N172" s="69"/>
      <c r="O172" s="114" t="s">
        <v>38</v>
      </c>
      <c r="P172" s="65"/>
      <c r="Q172" s="66"/>
    </row>
    <row r="173" spans="1:17" ht="15.75" customHeight="1">
      <c r="A173" s="13"/>
      <c r="B173" s="206">
        <v>1</v>
      </c>
      <c r="C173" s="98"/>
      <c r="D173" s="162" t="s">
        <v>36</v>
      </c>
      <c r="E173" s="102"/>
      <c r="F173" s="102"/>
      <c r="G173" s="102"/>
      <c r="H173" s="102"/>
      <c r="I173" s="102"/>
      <c r="J173" s="102"/>
      <c r="K173" s="102"/>
      <c r="L173" s="102"/>
      <c r="M173" s="102"/>
      <c r="N173" s="98"/>
      <c r="O173" s="101">
        <f>O38</f>
        <v>0</v>
      </c>
      <c r="P173" s="102"/>
      <c r="Q173" s="103"/>
    </row>
    <row r="174" spans="1:17" ht="15.75" customHeight="1">
      <c r="A174" s="13"/>
      <c r="B174" s="177">
        <v>2</v>
      </c>
      <c r="C174" s="46"/>
      <c r="D174" s="172" t="s">
        <v>173</v>
      </c>
      <c r="E174" s="53"/>
      <c r="F174" s="53"/>
      <c r="G174" s="53"/>
      <c r="H174" s="53"/>
      <c r="I174" s="53"/>
      <c r="J174" s="53"/>
      <c r="K174" s="53"/>
      <c r="L174" s="53"/>
      <c r="M174" s="53"/>
      <c r="N174" s="46"/>
      <c r="O174" s="52">
        <f>O84</f>
        <v>220</v>
      </c>
      <c r="P174" s="53"/>
      <c r="Q174" s="54"/>
    </row>
    <row r="175" spans="1:17" ht="15.75" customHeight="1">
      <c r="A175" s="13"/>
      <c r="B175" s="177">
        <v>3</v>
      </c>
      <c r="C175" s="46"/>
      <c r="D175" s="172" t="s">
        <v>112</v>
      </c>
      <c r="E175" s="53"/>
      <c r="F175" s="53"/>
      <c r="G175" s="53"/>
      <c r="H175" s="53"/>
      <c r="I175" s="53"/>
      <c r="J175" s="53"/>
      <c r="K175" s="53"/>
      <c r="L175" s="53"/>
      <c r="M175" s="53"/>
      <c r="N175" s="46"/>
      <c r="O175" s="52">
        <f>O105</f>
        <v>5.1944444444444446</v>
      </c>
      <c r="P175" s="53"/>
      <c r="Q175" s="54"/>
    </row>
    <row r="176" spans="1:17" ht="15.75" customHeight="1">
      <c r="A176" s="13"/>
      <c r="B176" s="177">
        <v>4</v>
      </c>
      <c r="C176" s="46"/>
      <c r="D176" s="172" t="s">
        <v>137</v>
      </c>
      <c r="E176" s="53"/>
      <c r="F176" s="53"/>
      <c r="G176" s="53"/>
      <c r="H176" s="53"/>
      <c r="I176" s="53"/>
      <c r="J176" s="53"/>
      <c r="K176" s="53"/>
      <c r="L176" s="53"/>
      <c r="M176" s="53"/>
      <c r="N176" s="46"/>
      <c r="O176" s="52">
        <f>O134</f>
        <v>23.372681172839506</v>
      </c>
      <c r="P176" s="53"/>
      <c r="Q176" s="54"/>
    </row>
    <row r="177" spans="1:17" ht="15.75" customHeight="1">
      <c r="A177" s="13"/>
      <c r="B177" s="211">
        <v>5</v>
      </c>
      <c r="C177" s="48"/>
      <c r="D177" s="212" t="s">
        <v>174</v>
      </c>
      <c r="E177" s="109"/>
      <c r="F177" s="109"/>
      <c r="G177" s="109"/>
      <c r="H177" s="109"/>
      <c r="I177" s="109"/>
      <c r="J177" s="109"/>
      <c r="K177" s="109"/>
      <c r="L177" s="109"/>
      <c r="M177" s="109"/>
      <c r="N177" s="48"/>
      <c r="O177" s="111">
        <f>O154</f>
        <v>0</v>
      </c>
      <c r="P177" s="109"/>
      <c r="Q177" s="112"/>
    </row>
    <row r="178" spans="1:17" ht="15.75" customHeight="1">
      <c r="A178" s="13"/>
      <c r="B178" s="132" t="s">
        <v>175</v>
      </c>
      <c r="C178" s="65"/>
      <c r="D178" s="65"/>
      <c r="E178" s="65"/>
      <c r="F178" s="65"/>
      <c r="G178" s="65"/>
      <c r="H178" s="65"/>
      <c r="I178" s="65"/>
      <c r="J178" s="65"/>
      <c r="K178" s="65"/>
      <c r="L178" s="65"/>
      <c r="M178" s="65"/>
      <c r="N178" s="69"/>
      <c r="O178" s="114">
        <f>SUM(O173:Q177)</f>
        <v>248.56712561728398</v>
      </c>
      <c r="P178" s="65"/>
      <c r="Q178" s="66"/>
    </row>
    <row r="179" spans="1:17" ht="15.75" customHeight="1">
      <c r="A179" s="13"/>
      <c r="B179" s="207">
        <v>6</v>
      </c>
      <c r="C179" s="140"/>
      <c r="D179" s="208" t="s">
        <v>176</v>
      </c>
      <c r="E179" s="62"/>
      <c r="F179" s="62"/>
      <c r="G179" s="62"/>
      <c r="H179" s="62"/>
      <c r="I179" s="62"/>
      <c r="J179" s="62"/>
      <c r="K179" s="62"/>
      <c r="L179" s="62"/>
      <c r="M179" s="62"/>
      <c r="N179" s="140"/>
      <c r="O179" s="52">
        <f>O165</f>
        <v>23.537007516031817</v>
      </c>
      <c r="P179" s="53"/>
      <c r="Q179" s="54"/>
    </row>
    <row r="180" spans="1:17" ht="15.75" customHeight="1">
      <c r="A180" s="13"/>
      <c r="B180" s="56" t="s">
        <v>177</v>
      </c>
      <c r="C180" s="57"/>
      <c r="D180" s="57"/>
      <c r="E180" s="57"/>
      <c r="F180" s="57"/>
      <c r="G180" s="57"/>
      <c r="H180" s="57"/>
      <c r="I180" s="57"/>
      <c r="J180" s="57"/>
      <c r="K180" s="57"/>
      <c r="L180" s="57"/>
      <c r="M180" s="57"/>
      <c r="N180" s="58"/>
      <c r="O180" s="59">
        <f>SUM(O178:Q179)</f>
        <v>272.10413313331577</v>
      </c>
      <c r="P180" s="57"/>
      <c r="Q180" s="60"/>
    </row>
    <row r="181" spans="1:17" ht="15.75" customHeight="1">
      <c r="A181" s="13"/>
      <c r="B181" s="209" t="s">
        <v>178</v>
      </c>
      <c r="C181" s="158"/>
      <c r="D181" s="158"/>
      <c r="E181" s="158"/>
      <c r="F181" s="158"/>
      <c r="G181" s="158"/>
      <c r="H181" s="158"/>
      <c r="I181" s="158"/>
      <c r="J181" s="158"/>
      <c r="K181" s="158"/>
      <c r="L181" s="158"/>
      <c r="M181" s="158"/>
      <c r="N181" s="158"/>
      <c r="O181" s="158"/>
      <c r="P181" s="158"/>
      <c r="Q181" s="159"/>
    </row>
    <row r="182" spans="1:17" ht="15.75" customHeight="1">
      <c r="A182" s="13"/>
      <c r="B182" s="118"/>
      <c r="C182" s="119"/>
      <c r="D182" s="119"/>
      <c r="E182" s="119"/>
      <c r="F182" s="119"/>
      <c r="G182" s="119"/>
      <c r="H182" s="119"/>
      <c r="I182" s="119"/>
      <c r="J182" s="119"/>
      <c r="K182" s="119"/>
      <c r="L182" s="119"/>
      <c r="M182" s="119"/>
      <c r="N182" s="119"/>
      <c r="O182" s="119"/>
      <c r="P182" s="119"/>
      <c r="Q182" s="120"/>
    </row>
    <row r="183" spans="1:17" ht="15.75" customHeight="1">
      <c r="A183" s="13"/>
      <c r="B183" s="118"/>
      <c r="C183" s="119"/>
      <c r="D183" s="119"/>
      <c r="E183" s="119"/>
      <c r="F183" s="119"/>
      <c r="G183" s="119"/>
      <c r="H183" s="119"/>
      <c r="I183" s="119"/>
      <c r="J183" s="119"/>
      <c r="K183" s="119"/>
      <c r="L183" s="119"/>
      <c r="M183" s="119"/>
      <c r="N183" s="119"/>
      <c r="O183" s="119"/>
      <c r="P183" s="119"/>
      <c r="Q183" s="120"/>
    </row>
    <row r="184" spans="1:17" ht="15.75" customHeight="1">
      <c r="A184" s="13"/>
      <c r="B184" s="118"/>
      <c r="C184" s="119"/>
      <c r="D184" s="119"/>
      <c r="E184" s="119"/>
      <c r="F184" s="119"/>
      <c r="G184" s="119"/>
      <c r="H184" s="119"/>
      <c r="I184" s="119"/>
      <c r="J184" s="119"/>
      <c r="K184" s="119"/>
      <c r="L184" s="119"/>
      <c r="M184" s="119"/>
      <c r="N184" s="119"/>
      <c r="O184" s="119"/>
      <c r="P184" s="119"/>
      <c r="Q184" s="120"/>
    </row>
    <row r="185" spans="1:17" ht="15.75" customHeight="1">
      <c r="A185" s="13"/>
      <c r="B185" s="118"/>
      <c r="C185" s="119"/>
      <c r="D185" s="119"/>
      <c r="E185" s="119"/>
      <c r="F185" s="119"/>
      <c r="G185" s="119"/>
      <c r="H185" s="119"/>
      <c r="I185" s="119"/>
      <c r="J185" s="119"/>
      <c r="K185" s="119"/>
      <c r="L185" s="119"/>
      <c r="M185" s="119"/>
      <c r="N185" s="119"/>
      <c r="O185" s="119"/>
      <c r="P185" s="119"/>
      <c r="Q185" s="120"/>
    </row>
    <row r="186" spans="1:17" ht="15.75" customHeight="1">
      <c r="A186" s="13"/>
      <c r="B186" s="121"/>
      <c r="C186" s="122"/>
      <c r="D186" s="122"/>
      <c r="E186" s="122"/>
      <c r="F186" s="122"/>
      <c r="G186" s="122"/>
      <c r="H186" s="122"/>
      <c r="I186" s="122"/>
      <c r="J186" s="122"/>
      <c r="K186" s="122"/>
      <c r="L186" s="122"/>
      <c r="M186" s="122"/>
      <c r="N186" s="122"/>
      <c r="O186" s="122"/>
      <c r="P186" s="122"/>
      <c r="Q186" s="123"/>
    </row>
    <row r="187" spans="1:17" ht="15.75" customHeight="1">
      <c r="A187" s="12"/>
      <c r="B187" s="210" t="s">
        <v>179</v>
      </c>
      <c r="C187" s="147"/>
      <c r="D187" s="147"/>
      <c r="E187" s="147"/>
      <c r="F187" s="147"/>
      <c r="G187" s="147"/>
      <c r="H187" s="147"/>
      <c r="I187" s="147"/>
      <c r="J187" s="147"/>
      <c r="K187" s="147"/>
      <c r="L187" s="147"/>
      <c r="M187" s="147"/>
      <c r="N187" s="147"/>
      <c r="O187" s="147"/>
      <c r="P187" s="147"/>
      <c r="Q187" s="148"/>
    </row>
    <row r="188" spans="1:17" ht="15.75" customHeight="1">
      <c r="A188" s="12"/>
      <c r="B188" s="118"/>
      <c r="C188" s="119"/>
      <c r="D188" s="119"/>
      <c r="E188" s="119"/>
      <c r="F188" s="119"/>
      <c r="G188" s="119"/>
      <c r="H188" s="119"/>
      <c r="I188" s="119"/>
      <c r="J188" s="119"/>
      <c r="K188" s="119"/>
      <c r="L188" s="119"/>
      <c r="M188" s="119"/>
      <c r="N188" s="119"/>
      <c r="O188" s="119"/>
      <c r="P188" s="119"/>
      <c r="Q188" s="120"/>
    </row>
    <row r="189" spans="1:17" ht="15.75" customHeight="1">
      <c r="A189" s="12"/>
      <c r="B189" s="121"/>
      <c r="C189" s="122"/>
      <c r="D189" s="122"/>
      <c r="E189" s="122"/>
      <c r="F189" s="122"/>
      <c r="G189" s="122"/>
      <c r="H189" s="122"/>
      <c r="I189" s="122"/>
      <c r="J189" s="122"/>
      <c r="K189" s="122"/>
      <c r="L189" s="122"/>
      <c r="M189" s="122"/>
      <c r="N189" s="122"/>
      <c r="O189" s="122"/>
      <c r="P189" s="122"/>
      <c r="Q189" s="123"/>
    </row>
    <row r="190" spans="1:17" ht="15.75" customHeight="1">
      <c r="A190" s="12"/>
      <c r="B190" s="210" t="s">
        <v>180</v>
      </c>
      <c r="C190" s="147"/>
      <c r="D190" s="147"/>
      <c r="E190" s="147"/>
      <c r="F190" s="147"/>
      <c r="G190" s="147"/>
      <c r="H190" s="147"/>
      <c r="I190" s="147"/>
      <c r="J190" s="147"/>
      <c r="K190" s="147"/>
      <c r="L190" s="147"/>
      <c r="M190" s="147"/>
      <c r="N190" s="147"/>
      <c r="O190" s="147"/>
      <c r="P190" s="147"/>
      <c r="Q190" s="148"/>
    </row>
    <row r="191" spans="1:17" ht="15.75" customHeight="1">
      <c r="A191" s="12"/>
      <c r="B191" s="121"/>
      <c r="C191" s="122"/>
      <c r="D191" s="122"/>
      <c r="E191" s="122"/>
      <c r="F191" s="122"/>
      <c r="G191" s="122"/>
      <c r="H191" s="122"/>
      <c r="I191" s="122"/>
      <c r="J191" s="122"/>
      <c r="K191" s="122"/>
      <c r="L191" s="122"/>
      <c r="M191" s="122"/>
      <c r="N191" s="122"/>
      <c r="O191" s="122"/>
      <c r="P191" s="122"/>
      <c r="Q191" s="123"/>
    </row>
    <row r="192" spans="1:17" ht="15.75" customHeight="1">
      <c r="A192" s="12"/>
      <c r="B192" s="12"/>
      <c r="C192" s="12"/>
      <c r="D192" s="12"/>
      <c r="E192" s="12"/>
      <c r="F192" s="12"/>
      <c r="G192" s="12"/>
      <c r="H192" s="12"/>
      <c r="I192" s="12"/>
      <c r="J192" s="12"/>
      <c r="K192" s="12"/>
      <c r="L192" s="12"/>
      <c r="M192" s="12"/>
      <c r="N192" s="12"/>
      <c r="O192" s="12"/>
      <c r="P192" s="12"/>
      <c r="Q192" s="12"/>
    </row>
    <row r="193" spans="1:17" ht="15.75" customHeight="1">
      <c r="A193" s="12"/>
      <c r="B193" s="12"/>
      <c r="C193" s="12"/>
      <c r="D193" s="12"/>
      <c r="E193" s="12"/>
      <c r="F193" s="12"/>
      <c r="G193" s="12"/>
      <c r="H193" s="12"/>
      <c r="I193" s="12"/>
      <c r="J193" s="12"/>
      <c r="K193" s="12"/>
      <c r="L193" s="12"/>
      <c r="M193" s="12"/>
      <c r="N193" s="12"/>
      <c r="O193" s="12"/>
      <c r="P193" s="12"/>
      <c r="Q193" s="12"/>
    </row>
    <row r="194" spans="1:17" ht="15.75" customHeight="1"/>
    <row r="195" spans="1:17" ht="15.75" customHeight="1"/>
    <row r="196" spans="1:17" ht="15.75" customHeight="1"/>
    <row r="197" spans="1:17" ht="15.75" customHeight="1"/>
    <row r="198" spans="1:17" ht="15.75" customHeight="1"/>
    <row r="199" spans="1:17" ht="15.75" customHeight="1"/>
    <row r="200" spans="1:17" ht="15.75" customHeight="1"/>
    <row r="201" spans="1:17" ht="15.75" customHeight="1"/>
    <row r="202" spans="1:17" ht="15.75" customHeight="1"/>
    <row r="203" spans="1:17" ht="15.75" customHeight="1"/>
    <row r="204" spans="1:17" ht="15.75" customHeight="1"/>
    <row r="205" spans="1:17" ht="15.75" customHeight="1"/>
    <row r="206" spans="1:17" ht="15.75" customHeight="1"/>
    <row r="207" spans="1:17" ht="15.75" customHeight="1"/>
    <row r="208" spans="1:17"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88">
    <mergeCell ref="B1:Q7"/>
    <mergeCell ref="B180:N180"/>
    <mergeCell ref="O180:Q180"/>
    <mergeCell ref="B181:Q186"/>
    <mergeCell ref="B187:Q189"/>
    <mergeCell ref="B190:Q191"/>
    <mergeCell ref="D176:N176"/>
    <mergeCell ref="O176:Q176"/>
    <mergeCell ref="B177:C177"/>
    <mergeCell ref="D177:N177"/>
    <mergeCell ref="O177:Q177"/>
    <mergeCell ref="B178:N178"/>
    <mergeCell ref="O178:Q178"/>
    <mergeCell ref="B172:C172"/>
    <mergeCell ref="B173:C173"/>
    <mergeCell ref="B174:C174"/>
    <mergeCell ref="D174:N174"/>
    <mergeCell ref="O174:Q174"/>
    <mergeCell ref="D175:N175"/>
    <mergeCell ref="O175:Q175"/>
    <mergeCell ref="B179:C179"/>
    <mergeCell ref="D179:N179"/>
    <mergeCell ref="O179:Q179"/>
    <mergeCell ref="B150:Q150"/>
    <mergeCell ref="L164:N164"/>
    <mergeCell ref="O164:Q164"/>
    <mergeCell ref="D162:K162"/>
    <mergeCell ref="L162:N162"/>
    <mergeCell ref="O162:Q162"/>
    <mergeCell ref="D163:K163"/>
    <mergeCell ref="L163:N163"/>
    <mergeCell ref="O163:Q163"/>
    <mergeCell ref="D164:K164"/>
    <mergeCell ref="B126:C126"/>
    <mergeCell ref="B127:C127"/>
    <mergeCell ref="B131:C131"/>
    <mergeCell ref="B147:C147"/>
    <mergeCell ref="D147:N147"/>
    <mergeCell ref="O147:Q147"/>
    <mergeCell ref="B148:N148"/>
    <mergeCell ref="O148:Q148"/>
    <mergeCell ref="B149:Q149"/>
    <mergeCell ref="B119:C119"/>
    <mergeCell ref="D119:K119"/>
    <mergeCell ref="L119:N119"/>
    <mergeCell ref="O119:Q119"/>
    <mergeCell ref="D120:K120"/>
    <mergeCell ref="L120:N120"/>
    <mergeCell ref="O120:Q120"/>
    <mergeCell ref="L123:N123"/>
    <mergeCell ref="O123:Q123"/>
    <mergeCell ref="D121:K121"/>
    <mergeCell ref="L121:N121"/>
    <mergeCell ref="O121:Q121"/>
    <mergeCell ref="D122:K122"/>
    <mergeCell ref="L122:N122"/>
    <mergeCell ref="O122:Q122"/>
    <mergeCell ref="D123:K123"/>
    <mergeCell ref="B120:C120"/>
    <mergeCell ref="B121:C121"/>
    <mergeCell ref="B122:C122"/>
    <mergeCell ref="B123:C123"/>
    <mergeCell ref="L118:N118"/>
    <mergeCell ref="O118:Q118"/>
    <mergeCell ref="B116:Q116"/>
    <mergeCell ref="B117:C117"/>
    <mergeCell ref="D117:K117"/>
    <mergeCell ref="L117:N117"/>
    <mergeCell ref="O117:Q117"/>
    <mergeCell ref="B118:C118"/>
    <mergeCell ref="D118:K118"/>
    <mergeCell ref="D146:N146"/>
    <mergeCell ref="O146:Q146"/>
    <mergeCell ref="B140:C140"/>
    <mergeCell ref="B141:C141"/>
    <mergeCell ref="B144:C144"/>
    <mergeCell ref="B145:C145"/>
    <mergeCell ref="D145:N145"/>
    <mergeCell ref="O145:Q145"/>
    <mergeCell ref="B146:C146"/>
    <mergeCell ref="O133:Q133"/>
    <mergeCell ref="B134:N134"/>
    <mergeCell ref="O134:Q134"/>
    <mergeCell ref="B135:Q136"/>
    <mergeCell ref="B142:N142"/>
    <mergeCell ref="D144:N144"/>
    <mergeCell ref="O144:Q144"/>
    <mergeCell ref="B137:Q137"/>
    <mergeCell ref="B138:Q138"/>
    <mergeCell ref="D140:N140"/>
    <mergeCell ref="O140:Q140"/>
    <mergeCell ref="D141:N141"/>
    <mergeCell ref="O141:Q141"/>
    <mergeCell ref="O142:Q142"/>
    <mergeCell ref="B162:C162"/>
    <mergeCell ref="B163:C163"/>
    <mergeCell ref="B164:C164"/>
    <mergeCell ref="B175:C175"/>
    <mergeCell ref="B176:C176"/>
    <mergeCell ref="B124:K124"/>
    <mergeCell ref="L124:N124"/>
    <mergeCell ref="O124:Q124"/>
    <mergeCell ref="B125:Q125"/>
    <mergeCell ref="D126:N126"/>
    <mergeCell ref="O126:Q126"/>
    <mergeCell ref="O127:Q127"/>
    <mergeCell ref="D127:N127"/>
    <mergeCell ref="B128:N128"/>
    <mergeCell ref="O128:Q128"/>
    <mergeCell ref="B129:Q129"/>
    <mergeCell ref="B130:Q130"/>
    <mergeCell ref="D131:N131"/>
    <mergeCell ref="O131:Q131"/>
    <mergeCell ref="B132:C132"/>
    <mergeCell ref="B133:C133"/>
    <mergeCell ref="D132:N132"/>
    <mergeCell ref="O132:Q132"/>
    <mergeCell ref="D133:N133"/>
    <mergeCell ref="B154:N154"/>
    <mergeCell ref="O154:Q154"/>
    <mergeCell ref="B155:Q155"/>
    <mergeCell ref="B156:Q156"/>
    <mergeCell ref="D158:K158"/>
    <mergeCell ref="L158:N158"/>
    <mergeCell ref="O158:Q158"/>
    <mergeCell ref="L161:N161"/>
    <mergeCell ref="O161:Q161"/>
    <mergeCell ref="D159:K159"/>
    <mergeCell ref="L159:N159"/>
    <mergeCell ref="O159:Q159"/>
    <mergeCell ref="D160:K160"/>
    <mergeCell ref="L160:N160"/>
    <mergeCell ref="O160:Q160"/>
    <mergeCell ref="D161:K161"/>
    <mergeCell ref="B158:C158"/>
    <mergeCell ref="B159:C159"/>
    <mergeCell ref="B160:C160"/>
    <mergeCell ref="B161:C161"/>
    <mergeCell ref="B108:Q109"/>
    <mergeCell ref="B110:Q110"/>
    <mergeCell ref="B111:Q111"/>
    <mergeCell ref="B112:Q113"/>
    <mergeCell ref="B115:Q115"/>
    <mergeCell ref="D172:N172"/>
    <mergeCell ref="D173:N173"/>
    <mergeCell ref="O173:Q173"/>
    <mergeCell ref="B165:N165"/>
    <mergeCell ref="O165:Q165"/>
    <mergeCell ref="B166:Q166"/>
    <mergeCell ref="B167:Q167"/>
    <mergeCell ref="B168:Q168"/>
    <mergeCell ref="B170:Q170"/>
    <mergeCell ref="O172:Q172"/>
    <mergeCell ref="D153:N153"/>
    <mergeCell ref="O153:Q153"/>
    <mergeCell ref="B151:C151"/>
    <mergeCell ref="D151:N151"/>
    <mergeCell ref="O151:Q151"/>
    <mergeCell ref="B152:C152"/>
    <mergeCell ref="D152:N152"/>
    <mergeCell ref="O152:Q152"/>
    <mergeCell ref="B153:C153"/>
    <mergeCell ref="B103:C103"/>
    <mergeCell ref="D103:N103"/>
    <mergeCell ref="O103:Q103"/>
    <mergeCell ref="B104:C104"/>
    <mergeCell ref="D104:N104"/>
    <mergeCell ref="O104:Q104"/>
    <mergeCell ref="O105:Q105"/>
    <mergeCell ref="B105:N105"/>
    <mergeCell ref="B106:Q107"/>
    <mergeCell ref="D102:N102"/>
    <mergeCell ref="O102:Q102"/>
    <mergeCell ref="D97:K97"/>
    <mergeCell ref="B98:N98"/>
    <mergeCell ref="O98:Q98"/>
    <mergeCell ref="B99:Q99"/>
    <mergeCell ref="B100:Q100"/>
    <mergeCell ref="B101:Q101"/>
    <mergeCell ref="B102:C102"/>
    <mergeCell ref="B95:C95"/>
    <mergeCell ref="D95:K95"/>
    <mergeCell ref="L95:N95"/>
    <mergeCell ref="O95:Q95"/>
    <mergeCell ref="B96:C96"/>
    <mergeCell ref="D96:K96"/>
    <mergeCell ref="L96:N96"/>
    <mergeCell ref="O96:Q96"/>
    <mergeCell ref="B97:C97"/>
    <mergeCell ref="L97:N97"/>
    <mergeCell ref="O97:Q97"/>
    <mergeCell ref="B71:C71"/>
    <mergeCell ref="B72:C72"/>
    <mergeCell ref="B73:C73"/>
    <mergeCell ref="B80:C80"/>
    <mergeCell ref="B81:C81"/>
    <mergeCell ref="B82:C82"/>
    <mergeCell ref="B83:C83"/>
    <mergeCell ref="B90:C90"/>
    <mergeCell ref="B91:C91"/>
    <mergeCell ref="D66:N66"/>
    <mergeCell ref="O66:Q66"/>
    <mergeCell ref="B60:Q60"/>
    <mergeCell ref="B61:Q62"/>
    <mergeCell ref="B64:C64"/>
    <mergeCell ref="D64:N64"/>
    <mergeCell ref="O64:Q64"/>
    <mergeCell ref="D65:N65"/>
    <mergeCell ref="O65:Q65"/>
    <mergeCell ref="B57:K57"/>
    <mergeCell ref="L59:N59"/>
    <mergeCell ref="O59:Q59"/>
    <mergeCell ref="L57:N57"/>
    <mergeCell ref="O57:Q57"/>
    <mergeCell ref="B58:C58"/>
    <mergeCell ref="D58:K58"/>
    <mergeCell ref="L58:N58"/>
    <mergeCell ref="O58:Q58"/>
    <mergeCell ref="B59:K59"/>
    <mergeCell ref="B54:C54"/>
    <mergeCell ref="D54:K54"/>
    <mergeCell ref="L54:N54"/>
    <mergeCell ref="O54:Q54"/>
    <mergeCell ref="B55:C55"/>
    <mergeCell ref="O55:Q55"/>
    <mergeCell ref="D55:K55"/>
    <mergeCell ref="L55:N55"/>
    <mergeCell ref="B56:C56"/>
    <mergeCell ref="D56:K56"/>
    <mergeCell ref="L56:N56"/>
    <mergeCell ref="O56:Q56"/>
    <mergeCell ref="B51:C51"/>
    <mergeCell ref="O51:Q51"/>
    <mergeCell ref="D51:K51"/>
    <mergeCell ref="L51:N51"/>
    <mergeCell ref="B52:C52"/>
    <mergeCell ref="D52:K52"/>
    <mergeCell ref="L52:N52"/>
    <mergeCell ref="O52:Q52"/>
    <mergeCell ref="B53:C53"/>
    <mergeCell ref="O53:Q53"/>
    <mergeCell ref="D53:K53"/>
    <mergeCell ref="L53:N53"/>
    <mergeCell ref="B45:N45"/>
    <mergeCell ref="O45:Q45"/>
    <mergeCell ref="B46:Q47"/>
    <mergeCell ref="B49:C49"/>
    <mergeCell ref="D49:K49"/>
    <mergeCell ref="L49:N49"/>
    <mergeCell ref="O49:Q49"/>
    <mergeCell ref="B50:C50"/>
    <mergeCell ref="D50:K50"/>
    <mergeCell ref="L50:N50"/>
    <mergeCell ref="O50:Q50"/>
    <mergeCell ref="D42:K42"/>
    <mergeCell ref="L42:N42"/>
    <mergeCell ref="B43:C43"/>
    <mergeCell ref="D43:K43"/>
    <mergeCell ref="L43:N43"/>
    <mergeCell ref="O43:Q43"/>
    <mergeCell ref="B44:C44"/>
    <mergeCell ref="O44:Q44"/>
    <mergeCell ref="D44:K44"/>
    <mergeCell ref="L44:N44"/>
    <mergeCell ref="O83:Q83"/>
    <mergeCell ref="B84:N84"/>
    <mergeCell ref="O84:Q84"/>
    <mergeCell ref="B85:Q85"/>
    <mergeCell ref="B86:Q86"/>
    <mergeCell ref="D88:K88"/>
    <mergeCell ref="D94:K94"/>
    <mergeCell ref="L94:N94"/>
    <mergeCell ref="O94:Q94"/>
    <mergeCell ref="B94:C94"/>
    <mergeCell ref="D91:K91"/>
    <mergeCell ref="L91:N91"/>
    <mergeCell ref="O91:Q91"/>
    <mergeCell ref="B92:N92"/>
    <mergeCell ref="O92:Q92"/>
    <mergeCell ref="B93:Q93"/>
    <mergeCell ref="B65:C65"/>
    <mergeCell ref="B66:C66"/>
    <mergeCell ref="B67:C67"/>
    <mergeCell ref="D67:N67"/>
    <mergeCell ref="O67:Q67"/>
    <mergeCell ref="D68:N68"/>
    <mergeCell ref="O68:Q68"/>
    <mergeCell ref="D69:N69"/>
    <mergeCell ref="O69:Q69"/>
    <mergeCell ref="B70:C70"/>
    <mergeCell ref="D70:N70"/>
    <mergeCell ref="O70:Q70"/>
    <mergeCell ref="D71:N71"/>
    <mergeCell ref="O71:Q71"/>
    <mergeCell ref="D72:N72"/>
    <mergeCell ref="O72:Q72"/>
    <mergeCell ref="D73:N73"/>
    <mergeCell ref="O73:Q73"/>
    <mergeCell ref="B68:C68"/>
    <mergeCell ref="B69:C69"/>
    <mergeCell ref="B88:C88"/>
    <mergeCell ref="B89:C89"/>
    <mergeCell ref="D89:K89"/>
    <mergeCell ref="L89:N89"/>
    <mergeCell ref="O89:Q89"/>
    <mergeCell ref="L90:N90"/>
    <mergeCell ref="O90:Q90"/>
    <mergeCell ref="D90:K90"/>
    <mergeCell ref="B74:N74"/>
    <mergeCell ref="O74:Q74"/>
    <mergeCell ref="B75:Q77"/>
    <mergeCell ref="B79:Q79"/>
    <mergeCell ref="D80:N80"/>
    <mergeCell ref="O80:Q80"/>
    <mergeCell ref="D81:N81"/>
    <mergeCell ref="O81:Q81"/>
    <mergeCell ref="D82:N82"/>
    <mergeCell ref="O82:Q82"/>
    <mergeCell ref="B78:Q78"/>
    <mergeCell ref="L88:N88"/>
    <mergeCell ref="O88:Q88"/>
    <mergeCell ref="D83:N83"/>
    <mergeCell ref="B28:Q28"/>
    <mergeCell ref="B29:Q29"/>
    <mergeCell ref="B31:C31"/>
    <mergeCell ref="D31:K31"/>
    <mergeCell ref="L31:N31"/>
    <mergeCell ref="O31:Q31"/>
    <mergeCell ref="B32:C32"/>
    <mergeCell ref="D32:K32"/>
    <mergeCell ref="L32:N32"/>
    <mergeCell ref="O32:Q32"/>
    <mergeCell ref="B23:I23"/>
    <mergeCell ref="J23:Q23"/>
    <mergeCell ref="B24:I24"/>
    <mergeCell ref="J24:Q24"/>
    <mergeCell ref="B25:I25"/>
    <mergeCell ref="J25:Q25"/>
    <mergeCell ref="B26:I26"/>
    <mergeCell ref="J26:Q26"/>
    <mergeCell ref="B27:I27"/>
    <mergeCell ref="J27:Q27"/>
    <mergeCell ref="B39:Q39"/>
    <mergeCell ref="B40:Q40"/>
    <mergeCell ref="B41:Q41"/>
    <mergeCell ref="B42:C42"/>
    <mergeCell ref="O42:Q42"/>
    <mergeCell ref="B12:Q12"/>
    <mergeCell ref="B13:I13"/>
    <mergeCell ref="J13:Q13"/>
    <mergeCell ref="B14:I14"/>
    <mergeCell ref="J14:Q14"/>
    <mergeCell ref="B15:I15"/>
    <mergeCell ref="J15:Q15"/>
    <mergeCell ref="B16:I16"/>
    <mergeCell ref="J16:Q16"/>
    <mergeCell ref="B17:Q17"/>
    <mergeCell ref="B18:Q18"/>
    <mergeCell ref="B19:D19"/>
    <mergeCell ref="E19:G19"/>
    <mergeCell ref="H19:Q19"/>
    <mergeCell ref="B20:D20"/>
    <mergeCell ref="E20:G20"/>
    <mergeCell ref="H20:Q20"/>
    <mergeCell ref="B21:Q21"/>
    <mergeCell ref="B22:Q22"/>
    <mergeCell ref="B33:C33"/>
    <mergeCell ref="B34:C34"/>
    <mergeCell ref="B35:C35"/>
    <mergeCell ref="B36:C36"/>
    <mergeCell ref="B37:C37"/>
    <mergeCell ref="L37:N37"/>
    <mergeCell ref="O37:Q37"/>
    <mergeCell ref="D37:K37"/>
    <mergeCell ref="B38:N38"/>
    <mergeCell ref="O38:Q38"/>
    <mergeCell ref="D33:K33"/>
    <mergeCell ref="L33:N33"/>
    <mergeCell ref="O33:Q33"/>
    <mergeCell ref="L36:N36"/>
    <mergeCell ref="O36:Q36"/>
    <mergeCell ref="D34:K34"/>
    <mergeCell ref="L34:N34"/>
    <mergeCell ref="O34:Q34"/>
    <mergeCell ref="D35:K35"/>
    <mergeCell ref="L35:N35"/>
    <mergeCell ref="O35:Q35"/>
    <mergeCell ref="D36:K36"/>
  </mergeCells>
  <pageMargins left="0.511811024" right="0.511811024" top="0.78740157499999996" bottom="0.78740157499999996" header="0" footer="0"/>
  <pageSetup paperSize="9"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L1000"/>
  <sheetViews>
    <sheetView workbookViewId="0">
      <selection activeCell="T11" sqref="T11"/>
    </sheetView>
  </sheetViews>
  <sheetFormatPr defaultColWidth="14.42578125" defaultRowHeight="15" customHeight="1"/>
  <cols>
    <col min="1" max="2" width="3.7109375" customWidth="1"/>
    <col min="3" max="9" width="7.7109375" customWidth="1"/>
    <col min="10" max="17" width="6.7109375" customWidth="1"/>
    <col min="18" max="38" width="8.7109375" customWidth="1"/>
  </cols>
  <sheetData>
    <row r="1" spans="1:17" ht="3" customHeight="1">
      <c r="A1" s="12"/>
      <c r="B1" s="12"/>
      <c r="C1" s="12"/>
      <c r="D1" s="12"/>
      <c r="E1" s="12"/>
      <c r="F1" s="12"/>
      <c r="G1" s="12"/>
      <c r="H1" s="12"/>
      <c r="I1" s="12"/>
      <c r="J1" s="12"/>
      <c r="K1" s="12"/>
      <c r="L1" s="12"/>
      <c r="M1" s="12"/>
      <c r="N1" s="12"/>
      <c r="O1" s="12"/>
      <c r="P1" s="12"/>
      <c r="Q1" s="12"/>
    </row>
    <row r="2" spans="1:17" ht="3" customHeight="1">
      <c r="B2" s="259" t="s">
        <v>328</v>
      </c>
      <c r="C2" s="259"/>
      <c r="D2" s="259"/>
      <c r="E2" s="259"/>
      <c r="F2" s="259"/>
      <c r="G2" s="259"/>
      <c r="H2" s="259"/>
      <c r="I2" s="259"/>
      <c r="J2" s="259"/>
      <c r="K2" s="259"/>
      <c r="L2" s="259"/>
      <c r="M2" s="259"/>
      <c r="N2" s="259"/>
      <c r="O2" s="259"/>
      <c r="P2" s="259"/>
      <c r="Q2" s="259"/>
    </row>
    <row r="3" spans="1:17" ht="3" customHeight="1">
      <c r="A3" s="12"/>
      <c r="B3" s="259"/>
      <c r="C3" s="259"/>
      <c r="D3" s="259"/>
      <c r="E3" s="259"/>
      <c r="F3" s="259"/>
      <c r="G3" s="259"/>
      <c r="H3" s="259"/>
      <c r="I3" s="259"/>
      <c r="J3" s="259"/>
      <c r="K3" s="259"/>
      <c r="L3" s="259"/>
      <c r="M3" s="259"/>
      <c r="N3" s="259"/>
      <c r="O3" s="259"/>
      <c r="P3" s="259"/>
      <c r="Q3" s="259"/>
    </row>
    <row r="4" spans="1:17" s="258" customFormat="1" ht="3" customHeight="1">
      <c r="B4" s="259"/>
      <c r="C4" s="259"/>
      <c r="D4" s="259"/>
      <c r="E4" s="259"/>
      <c r="F4" s="259"/>
      <c r="G4" s="259"/>
      <c r="H4" s="259"/>
      <c r="I4" s="259"/>
      <c r="J4" s="259"/>
      <c r="K4" s="259"/>
      <c r="L4" s="259"/>
      <c r="M4" s="259"/>
      <c r="N4" s="259"/>
      <c r="O4" s="259"/>
      <c r="P4" s="259"/>
      <c r="Q4" s="259"/>
    </row>
    <row r="5" spans="1:17" s="258" customFormat="1" ht="3" customHeight="1">
      <c r="B5" s="259"/>
      <c r="C5" s="259"/>
      <c r="D5" s="259"/>
      <c r="E5" s="259"/>
      <c r="F5" s="259"/>
      <c r="G5" s="259"/>
      <c r="H5" s="259"/>
      <c r="I5" s="259"/>
      <c r="J5" s="259"/>
      <c r="K5" s="259"/>
      <c r="L5" s="259"/>
      <c r="M5" s="259"/>
      <c r="N5" s="259"/>
      <c r="O5" s="259"/>
      <c r="P5" s="259"/>
      <c r="Q5" s="259"/>
    </row>
    <row r="6" spans="1:17" s="258" customFormat="1" ht="3" customHeight="1">
      <c r="B6" s="259"/>
      <c r="C6" s="259"/>
      <c r="D6" s="259"/>
      <c r="E6" s="259"/>
      <c r="F6" s="259"/>
      <c r="G6" s="259"/>
      <c r="H6" s="259"/>
      <c r="I6" s="259"/>
      <c r="J6" s="259"/>
      <c r="K6" s="259"/>
      <c r="L6" s="259"/>
      <c r="M6" s="259"/>
      <c r="N6" s="259"/>
      <c r="O6" s="259"/>
      <c r="P6" s="259"/>
      <c r="Q6" s="259"/>
    </row>
    <row r="7" spans="1:17" s="258" customFormat="1" ht="3" customHeight="1">
      <c r="B7" s="259"/>
      <c r="C7" s="259"/>
      <c r="D7" s="259"/>
      <c r="E7" s="259"/>
      <c r="F7" s="259"/>
      <c r="G7" s="259"/>
      <c r="H7" s="259"/>
      <c r="I7" s="259"/>
      <c r="J7" s="259"/>
      <c r="K7" s="259"/>
      <c r="L7" s="259"/>
      <c r="M7" s="259"/>
      <c r="N7" s="259"/>
      <c r="O7" s="259"/>
      <c r="P7" s="259"/>
      <c r="Q7" s="259"/>
    </row>
    <row r="8" spans="1:17" s="258" customFormat="1" ht="3" customHeight="1">
      <c r="B8" s="259"/>
      <c r="C8" s="259"/>
      <c r="D8" s="259"/>
      <c r="E8" s="259"/>
      <c r="F8" s="259"/>
      <c r="G8" s="259"/>
      <c r="H8" s="259"/>
      <c r="I8" s="259"/>
      <c r="J8" s="259"/>
      <c r="K8" s="259"/>
      <c r="L8" s="259"/>
      <c r="M8" s="259"/>
      <c r="N8" s="259"/>
      <c r="O8" s="259"/>
      <c r="P8" s="259"/>
      <c r="Q8" s="259"/>
    </row>
    <row r="9" spans="1:17" s="258" customFormat="1" ht="3" customHeight="1"/>
    <row r="10" spans="1:17" ht="18.75">
      <c r="A10" s="13"/>
      <c r="B10" s="13"/>
      <c r="C10" s="13"/>
      <c r="D10" s="13"/>
      <c r="E10" s="310" t="s">
        <v>352</v>
      </c>
      <c r="F10" s="310"/>
      <c r="G10" s="13"/>
      <c r="H10" s="13"/>
      <c r="I10" s="13"/>
      <c r="J10" s="13"/>
      <c r="K10" s="13"/>
      <c r="L10" s="13"/>
      <c r="M10" s="13"/>
      <c r="N10" s="13"/>
      <c r="O10" s="13"/>
      <c r="P10" s="13"/>
      <c r="Q10" s="13"/>
    </row>
    <row r="11" spans="1:17" ht="30.75" customHeight="1">
      <c r="A11" s="13"/>
      <c r="B11" s="13"/>
      <c r="C11" s="13"/>
      <c r="D11" s="13"/>
      <c r="E11" s="13"/>
      <c r="F11" s="313" t="s">
        <v>14</v>
      </c>
      <c r="G11" s="13"/>
      <c r="H11" s="13"/>
      <c r="I11" s="13"/>
      <c r="J11" s="13"/>
      <c r="K11" s="13"/>
      <c r="L11" s="13"/>
      <c r="M11" s="13"/>
      <c r="N11" s="13"/>
      <c r="O11" s="13"/>
      <c r="P11" s="13"/>
      <c r="Q11" s="13"/>
    </row>
    <row r="12" spans="1:17" ht="15.75">
      <c r="A12" s="13"/>
      <c r="B12" s="71" t="s">
        <v>15</v>
      </c>
      <c r="C12" s="65"/>
      <c r="D12" s="65"/>
      <c r="E12" s="65"/>
      <c r="F12" s="65"/>
      <c r="G12" s="65"/>
      <c r="H12" s="65"/>
      <c r="I12" s="65"/>
      <c r="J12" s="65"/>
      <c r="K12" s="65"/>
      <c r="L12" s="65"/>
      <c r="M12" s="65"/>
      <c r="N12" s="65"/>
      <c r="O12" s="65"/>
      <c r="P12" s="65"/>
      <c r="Q12" s="66"/>
    </row>
    <row r="13" spans="1:17" ht="15.75">
      <c r="A13" s="13"/>
      <c r="B13" s="72" t="s">
        <v>16</v>
      </c>
      <c r="C13" s="73"/>
      <c r="D13" s="73"/>
      <c r="E13" s="73"/>
      <c r="F13" s="73"/>
      <c r="G13" s="73"/>
      <c r="H13" s="73"/>
      <c r="I13" s="74"/>
      <c r="J13" s="75"/>
      <c r="K13" s="73"/>
      <c r="L13" s="73"/>
      <c r="M13" s="73"/>
      <c r="N13" s="73"/>
      <c r="O13" s="73"/>
      <c r="P13" s="73"/>
      <c r="Q13" s="76"/>
    </row>
    <row r="14" spans="1:17" ht="15.75">
      <c r="A14" s="13"/>
      <c r="B14" s="77" t="s">
        <v>17</v>
      </c>
      <c r="C14" s="53"/>
      <c r="D14" s="53"/>
      <c r="E14" s="53"/>
      <c r="F14" s="53"/>
      <c r="G14" s="53"/>
      <c r="H14" s="53"/>
      <c r="I14" s="46"/>
      <c r="J14" s="255" t="s">
        <v>18</v>
      </c>
      <c r="K14" s="256"/>
      <c r="L14" s="256"/>
      <c r="M14" s="256"/>
      <c r="N14" s="256"/>
      <c r="O14" s="256"/>
      <c r="P14" s="256"/>
      <c r="Q14" s="257"/>
    </row>
    <row r="15" spans="1:17" ht="15.75">
      <c r="A15" s="13"/>
      <c r="B15" s="77" t="s">
        <v>19</v>
      </c>
      <c r="C15" s="53"/>
      <c r="D15" s="53"/>
      <c r="E15" s="53"/>
      <c r="F15" s="53"/>
      <c r="G15" s="53"/>
      <c r="H15" s="53"/>
      <c r="I15" s="46"/>
      <c r="J15" s="79"/>
      <c r="K15" s="53"/>
      <c r="L15" s="53"/>
      <c r="M15" s="53"/>
      <c r="N15" s="53"/>
      <c r="O15" s="53"/>
      <c r="P15" s="53"/>
      <c r="Q15" s="53"/>
    </row>
    <row r="16" spans="1:17" ht="15.75">
      <c r="A16" s="13"/>
      <c r="B16" s="80" t="s">
        <v>20</v>
      </c>
      <c r="C16" s="81"/>
      <c r="D16" s="81"/>
      <c r="E16" s="81"/>
      <c r="F16" s="81"/>
      <c r="G16" s="81"/>
      <c r="H16" s="81"/>
      <c r="I16" s="82"/>
      <c r="J16" s="83">
        <v>24</v>
      </c>
      <c r="K16" s="81"/>
      <c r="L16" s="81"/>
      <c r="M16" s="81"/>
      <c r="N16" s="81"/>
      <c r="O16" s="81"/>
      <c r="P16" s="81"/>
      <c r="Q16" s="84"/>
    </row>
    <row r="17" spans="1:17" ht="15.75">
      <c r="A17" s="13"/>
      <c r="B17" s="85"/>
      <c r="C17" s="62"/>
      <c r="D17" s="62"/>
      <c r="E17" s="62"/>
      <c r="F17" s="62"/>
      <c r="G17" s="62"/>
      <c r="H17" s="62"/>
      <c r="I17" s="62"/>
      <c r="J17" s="62"/>
      <c r="K17" s="62"/>
      <c r="L17" s="62"/>
      <c r="M17" s="62"/>
      <c r="N17" s="62"/>
      <c r="O17" s="62"/>
      <c r="P17" s="62"/>
      <c r="Q17" s="63"/>
    </row>
    <row r="18" spans="1:17" ht="15.75">
      <c r="A18" s="13"/>
      <c r="B18" s="71" t="s">
        <v>21</v>
      </c>
      <c r="C18" s="65"/>
      <c r="D18" s="65"/>
      <c r="E18" s="65"/>
      <c r="F18" s="65"/>
      <c r="G18" s="65"/>
      <c r="H18" s="65"/>
      <c r="I18" s="65"/>
      <c r="J18" s="65"/>
      <c r="K18" s="65"/>
      <c r="L18" s="65"/>
      <c r="M18" s="65"/>
      <c r="N18" s="65"/>
      <c r="O18" s="65"/>
      <c r="P18" s="65"/>
      <c r="Q18" s="66"/>
    </row>
    <row r="19" spans="1:17" ht="15.75">
      <c r="A19" s="13"/>
      <c r="B19" s="86" t="s">
        <v>22</v>
      </c>
      <c r="C19" s="73"/>
      <c r="D19" s="76"/>
      <c r="E19" s="86" t="s">
        <v>23</v>
      </c>
      <c r="F19" s="73"/>
      <c r="G19" s="76"/>
      <c r="H19" s="86" t="s">
        <v>24</v>
      </c>
      <c r="I19" s="73"/>
      <c r="J19" s="73"/>
      <c r="K19" s="73"/>
      <c r="L19" s="73"/>
      <c r="M19" s="73"/>
      <c r="N19" s="73"/>
      <c r="O19" s="73"/>
      <c r="P19" s="73"/>
      <c r="Q19" s="76"/>
    </row>
    <row r="20" spans="1:17" ht="15.75">
      <c r="A20" s="13"/>
      <c r="B20" s="86" t="s">
        <v>25</v>
      </c>
      <c r="C20" s="73"/>
      <c r="D20" s="76"/>
      <c r="E20" s="86" t="s">
        <v>26</v>
      </c>
      <c r="F20" s="73"/>
      <c r="G20" s="76"/>
      <c r="H20" s="87">
        <v>3</v>
      </c>
      <c r="I20" s="73"/>
      <c r="J20" s="73"/>
      <c r="K20" s="73"/>
      <c r="L20" s="73"/>
      <c r="M20" s="73"/>
      <c r="N20" s="73"/>
      <c r="O20" s="73"/>
      <c r="P20" s="73"/>
      <c r="Q20" s="76"/>
    </row>
    <row r="21" spans="1:17" ht="15.75" customHeight="1">
      <c r="A21" s="13"/>
      <c r="B21" s="85"/>
      <c r="C21" s="62"/>
      <c r="D21" s="62"/>
      <c r="E21" s="62"/>
      <c r="F21" s="62"/>
      <c r="G21" s="62"/>
      <c r="H21" s="62"/>
      <c r="I21" s="62"/>
      <c r="J21" s="62"/>
      <c r="K21" s="62"/>
      <c r="L21" s="62"/>
      <c r="M21" s="62"/>
      <c r="N21" s="62"/>
      <c r="O21" s="62"/>
      <c r="P21" s="62"/>
      <c r="Q21" s="63"/>
    </row>
    <row r="22" spans="1:17" ht="15.75" customHeight="1">
      <c r="A22" s="13"/>
      <c r="B22" s="71" t="s">
        <v>27</v>
      </c>
      <c r="C22" s="65"/>
      <c r="D22" s="65"/>
      <c r="E22" s="65"/>
      <c r="F22" s="65"/>
      <c r="G22" s="65"/>
      <c r="H22" s="65"/>
      <c r="I22" s="65"/>
      <c r="J22" s="65"/>
      <c r="K22" s="65"/>
      <c r="L22" s="65"/>
      <c r="M22" s="65"/>
      <c r="N22" s="65"/>
      <c r="O22" s="65"/>
      <c r="P22" s="65"/>
      <c r="Q22" s="66"/>
    </row>
    <row r="23" spans="1:17" ht="15.75" customHeight="1">
      <c r="A23" s="13"/>
      <c r="B23" s="88" t="s">
        <v>28</v>
      </c>
      <c r="C23" s="73"/>
      <c r="D23" s="73"/>
      <c r="E23" s="73"/>
      <c r="F23" s="73"/>
      <c r="G23" s="73"/>
      <c r="H23" s="73"/>
      <c r="I23" s="74"/>
      <c r="J23" s="89" t="s">
        <v>29</v>
      </c>
      <c r="K23" s="73"/>
      <c r="L23" s="73"/>
      <c r="M23" s="73"/>
      <c r="N23" s="73"/>
      <c r="O23" s="73"/>
      <c r="P23" s="73"/>
      <c r="Q23" s="76"/>
    </row>
    <row r="24" spans="1:17" ht="15.75" customHeight="1">
      <c r="A24" s="13"/>
      <c r="B24" s="90" t="s">
        <v>30</v>
      </c>
      <c r="C24" s="53"/>
      <c r="D24" s="53"/>
      <c r="E24" s="53"/>
      <c r="F24" s="53"/>
      <c r="G24" s="53"/>
      <c r="H24" s="53"/>
      <c r="I24" s="46"/>
      <c r="J24" s="91" t="s">
        <v>31</v>
      </c>
      <c r="K24" s="53"/>
      <c r="L24" s="53"/>
      <c r="M24" s="53"/>
      <c r="N24" s="53"/>
      <c r="O24" s="53"/>
      <c r="P24" s="53"/>
      <c r="Q24" s="54"/>
    </row>
    <row r="25" spans="1:17" ht="15.75" customHeight="1">
      <c r="A25" s="13"/>
      <c r="B25" s="90" t="s">
        <v>32</v>
      </c>
      <c r="C25" s="53"/>
      <c r="D25" s="53"/>
      <c r="E25" s="53"/>
      <c r="F25" s="53"/>
      <c r="G25" s="53"/>
      <c r="H25" s="53"/>
      <c r="I25" s="46"/>
      <c r="J25" s="309"/>
      <c r="K25" s="256"/>
      <c r="L25" s="256"/>
      <c r="M25" s="256"/>
      <c r="N25" s="256"/>
      <c r="O25" s="256"/>
      <c r="P25" s="256"/>
      <c r="Q25" s="257"/>
    </row>
    <row r="26" spans="1:17" ht="15.75" customHeight="1">
      <c r="A26" s="13"/>
      <c r="B26" s="90" t="s">
        <v>33</v>
      </c>
      <c r="C26" s="53"/>
      <c r="D26" s="53"/>
      <c r="E26" s="53"/>
      <c r="F26" s="53"/>
      <c r="G26" s="53"/>
      <c r="H26" s="53"/>
      <c r="I26" s="46"/>
      <c r="J26" s="92"/>
      <c r="K26" s="53"/>
      <c r="L26" s="53"/>
      <c r="M26" s="53"/>
      <c r="N26" s="53"/>
      <c r="O26" s="53"/>
      <c r="P26" s="53"/>
      <c r="Q26" s="54"/>
    </row>
    <row r="27" spans="1:17" ht="15.75" customHeight="1">
      <c r="A27" s="13"/>
      <c r="B27" s="93" t="s">
        <v>34</v>
      </c>
      <c r="C27" s="81"/>
      <c r="D27" s="81"/>
      <c r="E27" s="81"/>
      <c r="F27" s="81"/>
      <c r="G27" s="81"/>
      <c r="H27" s="81"/>
      <c r="I27" s="82"/>
      <c r="J27" s="94" t="s">
        <v>29</v>
      </c>
      <c r="K27" s="81"/>
      <c r="L27" s="81"/>
      <c r="M27" s="81"/>
      <c r="N27" s="81"/>
      <c r="O27" s="81"/>
      <c r="P27" s="81"/>
      <c r="Q27" s="84"/>
    </row>
    <row r="28" spans="1:17" ht="15.75" customHeight="1">
      <c r="A28" s="13"/>
      <c r="B28" s="61"/>
      <c r="C28" s="62"/>
      <c r="D28" s="62"/>
      <c r="E28" s="62"/>
      <c r="F28" s="62"/>
      <c r="G28" s="62"/>
      <c r="H28" s="62"/>
      <c r="I28" s="62"/>
      <c r="J28" s="62"/>
      <c r="K28" s="62"/>
      <c r="L28" s="62"/>
      <c r="M28" s="62"/>
      <c r="N28" s="62"/>
      <c r="O28" s="62"/>
      <c r="P28" s="62"/>
      <c r="Q28" s="63"/>
    </row>
    <row r="29" spans="1:17" ht="15.75" customHeight="1">
      <c r="A29" s="13"/>
      <c r="B29" s="95" t="s">
        <v>35</v>
      </c>
      <c r="C29" s="65"/>
      <c r="D29" s="65"/>
      <c r="E29" s="65"/>
      <c r="F29" s="65"/>
      <c r="G29" s="65"/>
      <c r="H29" s="65"/>
      <c r="I29" s="65"/>
      <c r="J29" s="65"/>
      <c r="K29" s="65"/>
      <c r="L29" s="65"/>
      <c r="M29" s="65"/>
      <c r="N29" s="65"/>
      <c r="O29" s="65"/>
      <c r="P29" s="65"/>
      <c r="Q29" s="66"/>
    </row>
    <row r="30" spans="1:17" ht="15.75" customHeight="1">
      <c r="A30" s="13"/>
      <c r="B30" s="14"/>
      <c r="C30" s="14"/>
      <c r="D30" s="14"/>
      <c r="E30" s="14"/>
      <c r="F30" s="14"/>
      <c r="G30" s="14"/>
      <c r="H30" s="14"/>
      <c r="I30" s="14"/>
      <c r="J30" s="14"/>
      <c r="K30" s="14"/>
      <c r="L30" s="14"/>
      <c r="M30" s="14"/>
      <c r="N30" s="14"/>
      <c r="O30" s="14"/>
      <c r="P30" s="14"/>
      <c r="Q30" s="14"/>
    </row>
    <row r="31" spans="1:17" ht="15.75" customHeight="1">
      <c r="A31" s="13"/>
      <c r="B31" s="68">
        <v>1</v>
      </c>
      <c r="C31" s="69"/>
      <c r="D31" s="96" t="s">
        <v>36</v>
      </c>
      <c r="E31" s="65"/>
      <c r="F31" s="65"/>
      <c r="G31" s="65"/>
      <c r="H31" s="65"/>
      <c r="I31" s="65"/>
      <c r="J31" s="65"/>
      <c r="K31" s="69"/>
      <c r="L31" s="70" t="s">
        <v>37</v>
      </c>
      <c r="M31" s="65"/>
      <c r="N31" s="69"/>
      <c r="O31" s="70" t="s">
        <v>38</v>
      </c>
      <c r="P31" s="65"/>
      <c r="Q31" s="66"/>
    </row>
    <row r="32" spans="1:17" ht="15.75" customHeight="1">
      <c r="A32" s="13"/>
      <c r="B32" s="97" t="s">
        <v>39</v>
      </c>
      <c r="C32" s="98"/>
      <c r="D32" s="99" t="s">
        <v>40</v>
      </c>
      <c r="E32" s="73"/>
      <c r="F32" s="73"/>
      <c r="G32" s="73"/>
      <c r="H32" s="73"/>
      <c r="I32" s="73"/>
      <c r="J32" s="73"/>
      <c r="K32" s="74"/>
      <c r="L32" s="100">
        <v>1</v>
      </c>
      <c r="M32" s="73"/>
      <c r="N32" s="74"/>
      <c r="O32" s="101">
        <f>L32*J$25</f>
        <v>0</v>
      </c>
      <c r="P32" s="102"/>
      <c r="Q32" s="103"/>
    </row>
    <row r="33" spans="1:17" ht="15.75" customHeight="1">
      <c r="A33" s="13"/>
      <c r="B33" s="45" t="s">
        <v>41</v>
      </c>
      <c r="C33" s="46"/>
      <c r="D33" s="104" t="s">
        <v>42</v>
      </c>
      <c r="E33" s="53"/>
      <c r="F33" s="53"/>
      <c r="G33" s="53"/>
      <c r="H33" s="53"/>
      <c r="I33" s="53"/>
      <c r="J33" s="53"/>
      <c r="K33" s="46"/>
      <c r="L33" s="105">
        <v>0</v>
      </c>
      <c r="M33" s="53"/>
      <c r="N33" s="46"/>
      <c r="O33" s="52">
        <f t="shared" ref="O33:O37" si="0">L33*O$32</f>
        <v>0</v>
      </c>
      <c r="P33" s="53"/>
      <c r="Q33" s="54"/>
    </row>
    <row r="34" spans="1:17" ht="15.75" customHeight="1">
      <c r="A34" s="13"/>
      <c r="B34" s="45" t="s">
        <v>43</v>
      </c>
      <c r="C34" s="46"/>
      <c r="D34" s="104" t="s">
        <v>44</v>
      </c>
      <c r="E34" s="53"/>
      <c r="F34" s="53"/>
      <c r="G34" s="53"/>
      <c r="H34" s="53"/>
      <c r="I34" s="53"/>
      <c r="J34" s="53"/>
      <c r="K34" s="46"/>
      <c r="L34" s="105">
        <v>0.2</v>
      </c>
      <c r="M34" s="53"/>
      <c r="N34" s="46"/>
      <c r="O34" s="52">
        <f t="shared" si="0"/>
        <v>0</v>
      </c>
      <c r="P34" s="53"/>
      <c r="Q34" s="54"/>
    </row>
    <row r="35" spans="1:17" ht="15.75" customHeight="1">
      <c r="A35" s="13"/>
      <c r="B35" s="45" t="s">
        <v>45</v>
      </c>
      <c r="C35" s="46"/>
      <c r="D35" s="104" t="s">
        <v>46</v>
      </c>
      <c r="E35" s="53"/>
      <c r="F35" s="53"/>
      <c r="G35" s="53"/>
      <c r="H35" s="53"/>
      <c r="I35" s="53"/>
      <c r="J35" s="53"/>
      <c r="K35" s="46"/>
      <c r="L35" s="105">
        <v>0</v>
      </c>
      <c r="M35" s="53"/>
      <c r="N35" s="46"/>
      <c r="O35" s="52">
        <f t="shared" si="0"/>
        <v>0</v>
      </c>
      <c r="P35" s="53"/>
      <c r="Q35" s="54"/>
    </row>
    <row r="36" spans="1:17" ht="15.75" customHeight="1">
      <c r="A36" s="13"/>
      <c r="B36" s="45" t="s">
        <v>47</v>
      </c>
      <c r="C36" s="46"/>
      <c r="D36" s="104" t="s">
        <v>48</v>
      </c>
      <c r="E36" s="53"/>
      <c r="F36" s="53"/>
      <c r="G36" s="53"/>
      <c r="H36" s="53"/>
      <c r="I36" s="53"/>
      <c r="J36" s="53"/>
      <c r="K36" s="46"/>
      <c r="L36" s="105">
        <v>0</v>
      </c>
      <c r="M36" s="53"/>
      <c r="N36" s="46"/>
      <c r="O36" s="52">
        <f t="shared" si="0"/>
        <v>0</v>
      </c>
      <c r="P36" s="53"/>
      <c r="Q36" s="54"/>
    </row>
    <row r="37" spans="1:17" ht="15.75" customHeight="1">
      <c r="A37" s="13"/>
      <c r="B37" s="47" t="s">
        <v>49</v>
      </c>
      <c r="C37" s="48"/>
      <c r="D37" s="55" t="s">
        <v>50</v>
      </c>
      <c r="E37" s="50"/>
      <c r="F37" s="50"/>
      <c r="G37" s="50"/>
      <c r="H37" s="50"/>
      <c r="I37" s="50"/>
      <c r="J37" s="50"/>
      <c r="K37" s="51"/>
      <c r="L37" s="49">
        <v>0</v>
      </c>
      <c r="M37" s="50"/>
      <c r="N37" s="51"/>
      <c r="O37" s="52">
        <f t="shared" si="0"/>
        <v>0</v>
      </c>
      <c r="P37" s="53"/>
      <c r="Q37" s="54"/>
    </row>
    <row r="38" spans="1:17" ht="15.75" customHeight="1">
      <c r="A38" s="13"/>
      <c r="B38" s="56" t="s">
        <v>51</v>
      </c>
      <c r="C38" s="57"/>
      <c r="D38" s="57"/>
      <c r="E38" s="57"/>
      <c r="F38" s="57"/>
      <c r="G38" s="57"/>
      <c r="H38" s="57"/>
      <c r="I38" s="57"/>
      <c r="J38" s="57"/>
      <c r="K38" s="57"/>
      <c r="L38" s="57"/>
      <c r="M38" s="57"/>
      <c r="N38" s="58"/>
      <c r="O38" s="59">
        <f>SUM(O32:Q37)</f>
        <v>0</v>
      </c>
      <c r="P38" s="57"/>
      <c r="Q38" s="60"/>
    </row>
    <row r="39" spans="1:17" ht="15.75" customHeight="1">
      <c r="A39" s="13"/>
      <c r="B39" s="61"/>
      <c r="C39" s="62"/>
      <c r="D39" s="62"/>
      <c r="E39" s="62"/>
      <c r="F39" s="62"/>
      <c r="G39" s="62"/>
      <c r="H39" s="62"/>
      <c r="I39" s="62"/>
      <c r="J39" s="62"/>
      <c r="K39" s="62"/>
      <c r="L39" s="62"/>
      <c r="M39" s="62"/>
      <c r="N39" s="62"/>
      <c r="O39" s="62"/>
      <c r="P39" s="62"/>
      <c r="Q39" s="63"/>
    </row>
    <row r="40" spans="1:17" ht="15.75" customHeight="1">
      <c r="A40" s="13"/>
      <c r="B40" s="64" t="s">
        <v>52</v>
      </c>
      <c r="C40" s="65"/>
      <c r="D40" s="65"/>
      <c r="E40" s="65"/>
      <c r="F40" s="65"/>
      <c r="G40" s="65"/>
      <c r="H40" s="65"/>
      <c r="I40" s="65"/>
      <c r="J40" s="65"/>
      <c r="K40" s="65"/>
      <c r="L40" s="65"/>
      <c r="M40" s="65"/>
      <c r="N40" s="65"/>
      <c r="O40" s="65"/>
      <c r="P40" s="65"/>
      <c r="Q40" s="66"/>
    </row>
    <row r="41" spans="1:17" ht="15.75" customHeight="1">
      <c r="A41" s="13"/>
      <c r="B41" s="67"/>
      <c r="C41" s="65"/>
      <c r="D41" s="65"/>
      <c r="E41" s="65"/>
      <c r="F41" s="65"/>
      <c r="G41" s="65"/>
      <c r="H41" s="65"/>
      <c r="I41" s="65"/>
      <c r="J41" s="65"/>
      <c r="K41" s="65"/>
      <c r="L41" s="65"/>
      <c r="M41" s="65"/>
      <c r="N41" s="65"/>
      <c r="O41" s="65"/>
      <c r="P41" s="65"/>
      <c r="Q41" s="66"/>
    </row>
    <row r="42" spans="1:17" ht="15.75" customHeight="1">
      <c r="A42" s="13"/>
      <c r="B42" s="68" t="s">
        <v>53</v>
      </c>
      <c r="C42" s="69"/>
      <c r="D42" s="70" t="s">
        <v>54</v>
      </c>
      <c r="E42" s="65"/>
      <c r="F42" s="65"/>
      <c r="G42" s="65"/>
      <c r="H42" s="65"/>
      <c r="I42" s="65"/>
      <c r="J42" s="65"/>
      <c r="K42" s="69"/>
      <c r="L42" s="70" t="s">
        <v>37</v>
      </c>
      <c r="M42" s="65"/>
      <c r="N42" s="69"/>
      <c r="O42" s="70" t="s">
        <v>38</v>
      </c>
      <c r="P42" s="65"/>
      <c r="Q42" s="66"/>
    </row>
    <row r="43" spans="1:17" ht="15.75" customHeight="1">
      <c r="A43" s="13"/>
      <c r="B43" s="133" t="s">
        <v>39</v>
      </c>
      <c r="C43" s="74"/>
      <c r="D43" s="134" t="s">
        <v>55</v>
      </c>
      <c r="E43" s="73"/>
      <c r="F43" s="73"/>
      <c r="G43" s="73"/>
      <c r="H43" s="73"/>
      <c r="I43" s="73"/>
      <c r="J43" s="73"/>
      <c r="K43" s="74"/>
      <c r="L43" s="127">
        <f>1/12</f>
        <v>8.3333333333333329E-2</v>
      </c>
      <c r="M43" s="102"/>
      <c r="N43" s="98"/>
      <c r="O43" s="101">
        <f t="shared" ref="O43:O44" si="1">O$38*L43</f>
        <v>0</v>
      </c>
      <c r="P43" s="102"/>
      <c r="Q43" s="103"/>
    </row>
    <row r="44" spans="1:17" ht="15.75" customHeight="1">
      <c r="A44" s="13"/>
      <c r="B44" s="45" t="s">
        <v>41</v>
      </c>
      <c r="C44" s="46"/>
      <c r="D44" s="135" t="s">
        <v>56</v>
      </c>
      <c r="E44" s="53"/>
      <c r="F44" s="53"/>
      <c r="G44" s="53"/>
      <c r="H44" s="53"/>
      <c r="I44" s="53"/>
      <c r="J44" s="53"/>
      <c r="K44" s="46"/>
      <c r="L44" s="127">
        <v>3.7699999999999997E-2</v>
      </c>
      <c r="M44" s="102"/>
      <c r="N44" s="98"/>
      <c r="O44" s="101">
        <f t="shared" si="1"/>
        <v>0</v>
      </c>
      <c r="P44" s="102"/>
      <c r="Q44" s="103"/>
    </row>
    <row r="45" spans="1:17" ht="15.75" customHeight="1">
      <c r="A45" s="13"/>
      <c r="B45" s="132" t="s">
        <v>57</v>
      </c>
      <c r="C45" s="65"/>
      <c r="D45" s="65"/>
      <c r="E45" s="65"/>
      <c r="F45" s="65"/>
      <c r="G45" s="65"/>
      <c r="H45" s="65"/>
      <c r="I45" s="65"/>
      <c r="J45" s="65"/>
      <c r="K45" s="65"/>
      <c r="L45" s="65"/>
      <c r="M45" s="65"/>
      <c r="N45" s="69"/>
      <c r="O45" s="136">
        <f>SUM(O43:Q44)</f>
        <v>0</v>
      </c>
      <c r="P45" s="65"/>
      <c r="Q45" s="66"/>
    </row>
    <row r="46" spans="1:17" ht="15" customHeight="1">
      <c r="A46" s="13"/>
      <c r="B46" s="115" t="s">
        <v>58</v>
      </c>
      <c r="C46" s="116"/>
      <c r="D46" s="116"/>
      <c r="E46" s="116"/>
      <c r="F46" s="116"/>
      <c r="G46" s="116"/>
      <c r="H46" s="116"/>
      <c r="I46" s="116"/>
      <c r="J46" s="116"/>
      <c r="K46" s="116"/>
      <c r="L46" s="116"/>
      <c r="M46" s="116"/>
      <c r="N46" s="116"/>
      <c r="O46" s="116"/>
      <c r="P46" s="116"/>
      <c r="Q46" s="117"/>
    </row>
    <row r="47" spans="1:17" ht="15.75" customHeight="1">
      <c r="A47" s="13"/>
      <c r="B47" s="121"/>
      <c r="C47" s="122"/>
      <c r="D47" s="122"/>
      <c r="E47" s="122"/>
      <c r="F47" s="122"/>
      <c r="G47" s="122"/>
      <c r="H47" s="122"/>
      <c r="I47" s="122"/>
      <c r="J47" s="122"/>
      <c r="K47" s="122"/>
      <c r="L47" s="122"/>
      <c r="M47" s="122"/>
      <c r="N47" s="122"/>
      <c r="O47" s="122"/>
      <c r="P47" s="122"/>
      <c r="Q47" s="123"/>
    </row>
    <row r="48" spans="1:17" ht="15.75" customHeight="1">
      <c r="A48" s="13"/>
      <c r="B48" s="13"/>
      <c r="C48" s="13"/>
      <c r="D48" s="13"/>
      <c r="E48" s="13"/>
      <c r="F48" s="13"/>
      <c r="G48" s="13"/>
      <c r="H48" s="13"/>
      <c r="I48" s="13"/>
      <c r="J48" s="13"/>
      <c r="K48" s="13"/>
      <c r="L48" s="13"/>
      <c r="M48" s="13"/>
      <c r="N48" s="13"/>
      <c r="O48" s="13"/>
      <c r="P48" s="13"/>
      <c r="Q48" s="13"/>
    </row>
    <row r="49" spans="1:17" ht="15.75" customHeight="1">
      <c r="A49" s="13"/>
      <c r="B49" s="124" t="s">
        <v>59</v>
      </c>
      <c r="C49" s="69"/>
      <c r="D49" s="96" t="s">
        <v>60</v>
      </c>
      <c r="E49" s="65"/>
      <c r="F49" s="65"/>
      <c r="G49" s="65"/>
      <c r="H49" s="65"/>
      <c r="I49" s="65"/>
      <c r="J49" s="65"/>
      <c r="K49" s="69"/>
      <c r="L49" s="70" t="s">
        <v>37</v>
      </c>
      <c r="M49" s="65"/>
      <c r="N49" s="69"/>
      <c r="O49" s="70" t="s">
        <v>38</v>
      </c>
      <c r="P49" s="65"/>
      <c r="Q49" s="66"/>
    </row>
    <row r="50" spans="1:17" ht="15.75" customHeight="1">
      <c r="A50" s="13"/>
      <c r="B50" s="125" t="s">
        <v>39</v>
      </c>
      <c r="C50" s="98"/>
      <c r="D50" s="126" t="s">
        <v>61</v>
      </c>
      <c r="E50" s="102"/>
      <c r="F50" s="102"/>
      <c r="G50" s="102"/>
      <c r="H50" s="102"/>
      <c r="I50" s="102"/>
      <c r="J50" s="102"/>
      <c r="K50" s="98"/>
      <c r="L50" s="127">
        <v>0.2</v>
      </c>
      <c r="M50" s="102"/>
      <c r="N50" s="98"/>
      <c r="O50" s="101">
        <f t="shared" ref="O50:O59" si="2">(L50*(O$38+O$45))</f>
        <v>0</v>
      </c>
      <c r="P50" s="102"/>
      <c r="Q50" s="103"/>
    </row>
    <row r="51" spans="1:17" ht="15.75" customHeight="1">
      <c r="A51" s="13"/>
      <c r="B51" s="106" t="s">
        <v>41</v>
      </c>
      <c r="C51" s="46"/>
      <c r="D51" s="104" t="s">
        <v>62</v>
      </c>
      <c r="E51" s="53"/>
      <c r="F51" s="53"/>
      <c r="G51" s="53"/>
      <c r="H51" s="53"/>
      <c r="I51" s="53"/>
      <c r="J51" s="53"/>
      <c r="K51" s="46"/>
      <c r="L51" s="105">
        <v>2.5000000000000001E-2</v>
      </c>
      <c r="M51" s="53"/>
      <c r="N51" s="46"/>
      <c r="O51" s="52">
        <f t="shared" si="2"/>
        <v>0</v>
      </c>
      <c r="P51" s="53"/>
      <c r="Q51" s="54"/>
    </row>
    <row r="52" spans="1:17" ht="15.75" customHeight="1">
      <c r="A52" s="13"/>
      <c r="B52" s="106" t="s">
        <v>43</v>
      </c>
      <c r="C52" s="46"/>
      <c r="D52" s="104" t="s">
        <v>63</v>
      </c>
      <c r="E52" s="53"/>
      <c r="F52" s="53"/>
      <c r="G52" s="53"/>
      <c r="H52" s="53"/>
      <c r="I52" s="53"/>
      <c r="J52" s="53"/>
      <c r="K52" s="46"/>
      <c r="L52" s="105"/>
      <c r="M52" s="53"/>
      <c r="N52" s="46"/>
      <c r="O52" s="52">
        <f t="shared" si="2"/>
        <v>0</v>
      </c>
      <c r="P52" s="53"/>
      <c r="Q52" s="54"/>
    </row>
    <row r="53" spans="1:17" ht="15.75" customHeight="1">
      <c r="A53" s="13"/>
      <c r="B53" s="106" t="s">
        <v>45</v>
      </c>
      <c r="C53" s="46"/>
      <c r="D53" s="104" t="s">
        <v>64</v>
      </c>
      <c r="E53" s="53"/>
      <c r="F53" s="53"/>
      <c r="G53" s="53"/>
      <c r="H53" s="53"/>
      <c r="I53" s="53"/>
      <c r="J53" s="53"/>
      <c r="K53" s="46"/>
      <c r="L53" s="105">
        <v>1.4999999999999999E-2</v>
      </c>
      <c r="M53" s="53"/>
      <c r="N53" s="46"/>
      <c r="O53" s="52">
        <f t="shared" si="2"/>
        <v>0</v>
      </c>
      <c r="P53" s="53"/>
      <c r="Q53" s="54"/>
    </row>
    <row r="54" spans="1:17" ht="15.75" customHeight="1">
      <c r="A54" s="13"/>
      <c r="B54" s="106" t="s">
        <v>47</v>
      </c>
      <c r="C54" s="46"/>
      <c r="D54" s="104" t="s">
        <v>65</v>
      </c>
      <c r="E54" s="53"/>
      <c r="F54" s="53"/>
      <c r="G54" s="53"/>
      <c r="H54" s="53"/>
      <c r="I54" s="53"/>
      <c r="J54" s="53"/>
      <c r="K54" s="46"/>
      <c r="L54" s="105">
        <v>0.01</v>
      </c>
      <c r="M54" s="53"/>
      <c r="N54" s="46"/>
      <c r="O54" s="52">
        <f t="shared" si="2"/>
        <v>0</v>
      </c>
      <c r="P54" s="53"/>
      <c r="Q54" s="54"/>
    </row>
    <row r="55" spans="1:17" ht="15.75" customHeight="1">
      <c r="A55" s="13"/>
      <c r="B55" s="106" t="s">
        <v>66</v>
      </c>
      <c r="C55" s="46"/>
      <c r="D55" s="104" t="s">
        <v>67</v>
      </c>
      <c r="E55" s="53"/>
      <c r="F55" s="53"/>
      <c r="G55" s="53"/>
      <c r="H55" s="53"/>
      <c r="I55" s="53"/>
      <c r="J55" s="53"/>
      <c r="K55" s="46"/>
      <c r="L55" s="105">
        <v>6.0000000000000001E-3</v>
      </c>
      <c r="M55" s="53"/>
      <c r="N55" s="46"/>
      <c r="O55" s="52">
        <f t="shared" si="2"/>
        <v>0</v>
      </c>
      <c r="P55" s="53"/>
      <c r="Q55" s="54"/>
    </row>
    <row r="56" spans="1:17" ht="15.75" customHeight="1">
      <c r="A56" s="13"/>
      <c r="B56" s="137" t="s">
        <v>68</v>
      </c>
      <c r="C56" s="48"/>
      <c r="D56" s="108" t="s">
        <v>69</v>
      </c>
      <c r="E56" s="109"/>
      <c r="F56" s="109"/>
      <c r="G56" s="109"/>
      <c r="H56" s="109"/>
      <c r="I56" s="109"/>
      <c r="J56" s="109"/>
      <c r="K56" s="48"/>
      <c r="L56" s="110">
        <v>2E-3</v>
      </c>
      <c r="M56" s="109"/>
      <c r="N56" s="48"/>
      <c r="O56" s="111">
        <f t="shared" si="2"/>
        <v>0</v>
      </c>
      <c r="P56" s="109"/>
      <c r="Q56" s="112"/>
    </row>
    <row r="57" spans="1:17" ht="15.75" customHeight="1">
      <c r="A57" s="13"/>
      <c r="B57" s="113" t="s">
        <v>70</v>
      </c>
      <c r="C57" s="65"/>
      <c r="D57" s="65"/>
      <c r="E57" s="65"/>
      <c r="F57" s="65"/>
      <c r="G57" s="65"/>
      <c r="H57" s="65"/>
      <c r="I57" s="65"/>
      <c r="J57" s="65"/>
      <c r="K57" s="69"/>
      <c r="L57" s="138">
        <f>SUM(L50:N56)</f>
        <v>0.25800000000000001</v>
      </c>
      <c r="M57" s="65"/>
      <c r="N57" s="69"/>
      <c r="O57" s="114">
        <f t="shared" si="2"/>
        <v>0</v>
      </c>
      <c r="P57" s="65"/>
      <c r="Q57" s="66"/>
    </row>
    <row r="58" spans="1:17" ht="15.75" customHeight="1">
      <c r="A58" s="13"/>
      <c r="B58" s="139" t="s">
        <v>71</v>
      </c>
      <c r="C58" s="140"/>
      <c r="D58" s="141" t="s">
        <v>72</v>
      </c>
      <c r="E58" s="62"/>
      <c r="F58" s="62"/>
      <c r="G58" s="62"/>
      <c r="H58" s="62"/>
      <c r="I58" s="62"/>
      <c r="J58" s="62"/>
      <c r="K58" s="140"/>
      <c r="L58" s="142">
        <v>0.08</v>
      </c>
      <c r="M58" s="62"/>
      <c r="N58" s="140"/>
      <c r="O58" s="143">
        <f t="shared" si="2"/>
        <v>0</v>
      </c>
      <c r="P58" s="62"/>
      <c r="Q58" s="63"/>
    </row>
    <row r="59" spans="1:17" ht="15.75" customHeight="1">
      <c r="A59" s="13"/>
      <c r="B59" s="132" t="s">
        <v>73</v>
      </c>
      <c r="C59" s="65"/>
      <c r="D59" s="65"/>
      <c r="E59" s="65"/>
      <c r="F59" s="65"/>
      <c r="G59" s="65"/>
      <c r="H59" s="65"/>
      <c r="I59" s="65"/>
      <c r="J59" s="65"/>
      <c r="K59" s="69"/>
      <c r="L59" s="138">
        <f>SUM(L57:N58)</f>
        <v>0.33800000000000002</v>
      </c>
      <c r="M59" s="65"/>
      <c r="N59" s="69"/>
      <c r="O59" s="114">
        <f t="shared" si="2"/>
        <v>0</v>
      </c>
      <c r="P59" s="65"/>
      <c r="Q59" s="66"/>
    </row>
    <row r="60" spans="1:17" ht="29.25" customHeight="1">
      <c r="A60" s="13"/>
      <c r="B60" s="145" t="s">
        <v>74</v>
      </c>
      <c r="C60" s="62"/>
      <c r="D60" s="62"/>
      <c r="E60" s="62"/>
      <c r="F60" s="62"/>
      <c r="G60" s="62"/>
      <c r="H60" s="62"/>
      <c r="I60" s="62"/>
      <c r="J60" s="62"/>
      <c r="K60" s="62"/>
      <c r="L60" s="62"/>
      <c r="M60" s="62"/>
      <c r="N60" s="62"/>
      <c r="O60" s="62"/>
      <c r="P60" s="62"/>
      <c r="Q60" s="63"/>
    </row>
    <row r="61" spans="1:17" ht="30" customHeight="1">
      <c r="A61" s="13"/>
      <c r="B61" s="146" t="s">
        <v>75</v>
      </c>
      <c r="C61" s="147"/>
      <c r="D61" s="147"/>
      <c r="E61" s="147"/>
      <c r="F61" s="147"/>
      <c r="G61" s="147"/>
      <c r="H61" s="147"/>
      <c r="I61" s="147"/>
      <c r="J61" s="147"/>
      <c r="K61" s="147"/>
      <c r="L61" s="147"/>
      <c r="M61" s="147"/>
      <c r="N61" s="147"/>
      <c r="O61" s="147"/>
      <c r="P61" s="147"/>
      <c r="Q61" s="148"/>
    </row>
    <row r="62" spans="1:17" ht="15.75" customHeight="1">
      <c r="A62" s="13"/>
      <c r="B62" s="121"/>
      <c r="C62" s="122"/>
      <c r="D62" s="122"/>
      <c r="E62" s="122"/>
      <c r="F62" s="122"/>
      <c r="G62" s="122"/>
      <c r="H62" s="122"/>
      <c r="I62" s="122"/>
      <c r="J62" s="122"/>
      <c r="K62" s="122"/>
      <c r="L62" s="122"/>
      <c r="M62" s="122"/>
      <c r="N62" s="122"/>
      <c r="O62" s="122"/>
      <c r="P62" s="122"/>
      <c r="Q62" s="123"/>
    </row>
    <row r="63" spans="1:17" ht="15.75" customHeight="1">
      <c r="A63" s="13"/>
      <c r="B63" s="15"/>
      <c r="C63" s="15"/>
      <c r="D63" s="15"/>
      <c r="E63" s="15"/>
      <c r="F63" s="15"/>
      <c r="G63" s="15"/>
      <c r="H63" s="15"/>
      <c r="I63" s="15"/>
      <c r="J63" s="15"/>
      <c r="K63" s="15"/>
      <c r="L63" s="15"/>
      <c r="M63" s="15"/>
      <c r="N63" s="15"/>
      <c r="O63" s="15"/>
      <c r="P63" s="15"/>
      <c r="Q63" s="15"/>
    </row>
    <row r="64" spans="1:17" ht="15.75" customHeight="1">
      <c r="A64" s="13"/>
      <c r="B64" s="124" t="s">
        <v>76</v>
      </c>
      <c r="C64" s="69"/>
      <c r="D64" s="96" t="s">
        <v>77</v>
      </c>
      <c r="E64" s="65"/>
      <c r="F64" s="65"/>
      <c r="G64" s="65"/>
      <c r="H64" s="65"/>
      <c r="I64" s="65"/>
      <c r="J64" s="65"/>
      <c r="K64" s="65"/>
      <c r="L64" s="65"/>
      <c r="M64" s="65"/>
      <c r="N64" s="69"/>
      <c r="O64" s="70" t="s">
        <v>38</v>
      </c>
      <c r="P64" s="65"/>
      <c r="Q64" s="66"/>
    </row>
    <row r="65" spans="1:38" ht="15.75" customHeight="1">
      <c r="A65" s="13"/>
      <c r="B65" s="106" t="s">
        <v>39</v>
      </c>
      <c r="C65" s="46"/>
      <c r="D65" s="104" t="s">
        <v>78</v>
      </c>
      <c r="E65" s="53"/>
      <c r="F65" s="53"/>
      <c r="G65" s="53"/>
      <c r="H65" s="53"/>
      <c r="I65" s="53"/>
      <c r="J65" s="53"/>
      <c r="K65" s="53"/>
      <c r="L65" s="53"/>
      <c r="M65" s="53"/>
      <c r="N65" s="46"/>
      <c r="O65" s="149">
        <f>(44*O$66) - O$67</f>
        <v>0</v>
      </c>
      <c r="P65" s="53"/>
      <c r="Q65" s="53"/>
    </row>
    <row r="66" spans="1:38" ht="15.75" customHeight="1">
      <c r="A66" s="13"/>
      <c r="B66" s="128" t="s">
        <v>79</v>
      </c>
      <c r="C66" s="98"/>
      <c r="D66" s="144" t="s">
        <v>80</v>
      </c>
      <c r="E66" s="102"/>
      <c r="F66" s="102"/>
      <c r="G66" s="102"/>
      <c r="H66" s="102"/>
      <c r="I66" s="102"/>
      <c r="J66" s="102"/>
      <c r="K66" s="102"/>
      <c r="L66" s="102"/>
      <c r="M66" s="102"/>
      <c r="N66" s="98"/>
      <c r="O66" s="130"/>
      <c r="P66" s="53"/>
      <c r="Q66" s="53"/>
    </row>
    <row r="67" spans="1:38" ht="15.75" customHeight="1">
      <c r="A67" s="13"/>
      <c r="B67" s="107" t="s">
        <v>81</v>
      </c>
      <c r="C67" s="46"/>
      <c r="D67" s="129" t="s">
        <v>82</v>
      </c>
      <c r="E67" s="53"/>
      <c r="F67" s="53"/>
      <c r="G67" s="53"/>
      <c r="H67" s="53"/>
      <c r="I67" s="53"/>
      <c r="J67" s="53"/>
      <c r="K67" s="53"/>
      <c r="L67" s="53"/>
      <c r="M67" s="53"/>
      <c r="N67" s="46"/>
      <c r="O67" s="130">
        <f>0.06*O$32</f>
        <v>0</v>
      </c>
      <c r="P67" s="53"/>
      <c r="Q67" s="53"/>
    </row>
    <row r="68" spans="1:38" ht="15.75" customHeight="1">
      <c r="A68" s="13"/>
      <c r="B68" s="106" t="s">
        <v>41</v>
      </c>
      <c r="C68" s="46"/>
      <c r="D68" s="104" t="s">
        <v>83</v>
      </c>
      <c r="E68" s="53"/>
      <c r="F68" s="53"/>
      <c r="G68" s="53"/>
      <c r="H68" s="53"/>
      <c r="I68" s="53"/>
      <c r="J68" s="53"/>
      <c r="K68" s="53"/>
      <c r="L68" s="53"/>
      <c r="M68" s="53"/>
      <c r="N68" s="46"/>
      <c r="O68" s="52">
        <f>O$69-O$70</f>
        <v>0</v>
      </c>
      <c r="P68" s="53"/>
      <c r="Q68" s="54"/>
    </row>
    <row r="69" spans="1:38" ht="15.75" customHeight="1">
      <c r="A69" s="13"/>
      <c r="B69" s="107" t="s">
        <v>84</v>
      </c>
      <c r="C69" s="46"/>
      <c r="D69" s="129" t="s">
        <v>85</v>
      </c>
      <c r="E69" s="53"/>
      <c r="F69" s="53"/>
      <c r="G69" s="53"/>
      <c r="H69" s="53"/>
      <c r="I69" s="53"/>
      <c r="J69" s="53"/>
      <c r="K69" s="53"/>
      <c r="L69" s="53"/>
      <c r="M69" s="53"/>
      <c r="N69" s="46"/>
      <c r="O69" s="131"/>
      <c r="P69" s="53"/>
      <c r="Q69" s="54"/>
    </row>
    <row r="70" spans="1:38" ht="15.75" customHeight="1">
      <c r="A70" s="13"/>
      <c r="B70" s="107" t="s">
        <v>86</v>
      </c>
      <c r="C70" s="46"/>
      <c r="D70" s="129" t="s">
        <v>87</v>
      </c>
      <c r="E70" s="53"/>
      <c r="F70" s="53"/>
      <c r="G70" s="53"/>
      <c r="H70" s="53"/>
      <c r="I70" s="53"/>
      <c r="J70" s="53"/>
      <c r="K70" s="53"/>
      <c r="L70" s="53"/>
      <c r="M70" s="53"/>
      <c r="N70" s="46"/>
      <c r="O70" s="131">
        <f>0.2*O$69</f>
        <v>0</v>
      </c>
      <c r="P70" s="53"/>
      <c r="Q70" s="54"/>
    </row>
    <row r="71" spans="1:38" ht="15.75" customHeight="1">
      <c r="A71" s="13"/>
      <c r="B71" s="106" t="s">
        <v>43</v>
      </c>
      <c r="C71" s="46"/>
      <c r="D71" s="104" t="s">
        <v>88</v>
      </c>
      <c r="E71" s="53"/>
      <c r="F71" s="53"/>
      <c r="G71" s="53"/>
      <c r="H71" s="53"/>
      <c r="I71" s="53"/>
      <c r="J71" s="53"/>
      <c r="K71" s="53"/>
      <c r="L71" s="53"/>
      <c r="M71" s="53"/>
      <c r="N71" s="46"/>
      <c r="O71" s="52"/>
      <c r="P71" s="53"/>
      <c r="Q71" s="54"/>
    </row>
    <row r="72" spans="1:38" ht="15.75" customHeight="1">
      <c r="A72" s="13"/>
      <c r="B72" s="106" t="s">
        <v>45</v>
      </c>
      <c r="C72" s="46"/>
      <c r="D72" s="104" t="s">
        <v>89</v>
      </c>
      <c r="E72" s="53"/>
      <c r="F72" s="53"/>
      <c r="G72" s="53"/>
      <c r="H72" s="53"/>
      <c r="I72" s="53"/>
      <c r="J72" s="53"/>
      <c r="K72" s="53"/>
      <c r="L72" s="53"/>
      <c r="M72" s="53"/>
      <c r="N72" s="46"/>
      <c r="O72" s="52"/>
      <c r="P72" s="53"/>
      <c r="Q72" s="54"/>
    </row>
    <row r="73" spans="1:38" ht="15.75" customHeight="1">
      <c r="A73" s="13"/>
      <c r="B73" s="137" t="s">
        <v>47</v>
      </c>
      <c r="C73" s="48"/>
      <c r="D73" s="108" t="s">
        <v>90</v>
      </c>
      <c r="E73" s="109"/>
      <c r="F73" s="109"/>
      <c r="G73" s="109"/>
      <c r="H73" s="109"/>
      <c r="I73" s="109"/>
      <c r="J73" s="109"/>
      <c r="K73" s="109"/>
      <c r="L73" s="109"/>
      <c r="M73" s="109"/>
      <c r="N73" s="48"/>
      <c r="O73" s="111">
        <f>'UNIFORME EPI E SEGURO DE VIDA'!F60</f>
        <v>0</v>
      </c>
      <c r="P73" s="109"/>
      <c r="Q73" s="112"/>
    </row>
    <row r="74" spans="1:38" ht="15.75" customHeight="1">
      <c r="A74" s="13"/>
      <c r="B74" s="132" t="s">
        <v>91</v>
      </c>
      <c r="C74" s="65"/>
      <c r="D74" s="65"/>
      <c r="E74" s="65"/>
      <c r="F74" s="65"/>
      <c r="G74" s="65"/>
      <c r="H74" s="65"/>
      <c r="I74" s="65"/>
      <c r="J74" s="65"/>
      <c r="K74" s="65"/>
      <c r="L74" s="65"/>
      <c r="M74" s="65"/>
      <c r="N74" s="69"/>
      <c r="O74" s="114">
        <f>SUM(O65,O68,O72,O73,O71)</f>
        <v>0</v>
      </c>
      <c r="P74" s="65"/>
      <c r="Q74" s="66"/>
    </row>
    <row r="75" spans="1:38" ht="15.75" customHeight="1">
      <c r="A75" s="13"/>
      <c r="B75" s="115" t="s">
        <v>92</v>
      </c>
      <c r="C75" s="116"/>
      <c r="D75" s="116"/>
      <c r="E75" s="116"/>
      <c r="F75" s="116"/>
      <c r="G75" s="116"/>
      <c r="H75" s="116"/>
      <c r="I75" s="116"/>
      <c r="J75" s="116"/>
      <c r="K75" s="116"/>
      <c r="L75" s="116"/>
      <c r="M75" s="116"/>
      <c r="N75" s="116"/>
      <c r="O75" s="116"/>
      <c r="P75" s="116"/>
      <c r="Q75" s="117"/>
      <c r="W75" s="115"/>
      <c r="X75" s="116"/>
      <c r="Y75" s="116"/>
      <c r="Z75" s="116"/>
      <c r="AA75" s="116"/>
      <c r="AB75" s="116"/>
      <c r="AC75" s="116"/>
      <c r="AD75" s="116"/>
      <c r="AE75" s="116"/>
      <c r="AF75" s="116"/>
      <c r="AG75" s="116"/>
      <c r="AH75" s="116"/>
      <c r="AI75" s="116"/>
      <c r="AJ75" s="116"/>
      <c r="AK75" s="116"/>
      <c r="AL75" s="117"/>
    </row>
    <row r="76" spans="1:38" ht="15.75" customHeight="1">
      <c r="A76" s="13"/>
      <c r="B76" s="118"/>
      <c r="C76" s="119"/>
      <c r="D76" s="119"/>
      <c r="E76" s="119"/>
      <c r="F76" s="119"/>
      <c r="G76" s="119"/>
      <c r="H76" s="119"/>
      <c r="I76" s="119"/>
      <c r="J76" s="119"/>
      <c r="K76" s="119"/>
      <c r="L76" s="119"/>
      <c r="M76" s="119"/>
      <c r="N76" s="119"/>
      <c r="O76" s="119"/>
      <c r="P76" s="119"/>
      <c r="Q76" s="120"/>
      <c r="W76" s="118"/>
      <c r="X76" s="119"/>
      <c r="Y76" s="119"/>
      <c r="Z76" s="119"/>
      <c r="AA76" s="119"/>
      <c r="AB76" s="119"/>
      <c r="AC76" s="119"/>
      <c r="AD76" s="119"/>
      <c r="AE76" s="119"/>
      <c r="AF76" s="119"/>
      <c r="AG76" s="119"/>
      <c r="AH76" s="119"/>
      <c r="AI76" s="119"/>
      <c r="AJ76" s="119"/>
      <c r="AK76" s="119"/>
      <c r="AL76" s="120"/>
    </row>
    <row r="77" spans="1:38" ht="28.5" customHeight="1">
      <c r="A77" s="13"/>
      <c r="B77" s="121"/>
      <c r="C77" s="122"/>
      <c r="D77" s="122"/>
      <c r="E77" s="122"/>
      <c r="F77" s="122"/>
      <c r="G77" s="122"/>
      <c r="H77" s="122"/>
      <c r="I77" s="122"/>
      <c r="J77" s="122"/>
      <c r="K77" s="122"/>
      <c r="L77" s="122"/>
      <c r="M77" s="122"/>
      <c r="N77" s="122"/>
      <c r="O77" s="122"/>
      <c r="P77" s="122"/>
      <c r="Q77" s="123"/>
      <c r="W77" s="121"/>
      <c r="X77" s="122"/>
      <c r="Y77" s="122"/>
      <c r="Z77" s="122"/>
      <c r="AA77" s="122"/>
      <c r="AB77" s="122"/>
      <c r="AC77" s="122"/>
      <c r="AD77" s="122"/>
      <c r="AE77" s="122"/>
      <c r="AF77" s="122"/>
      <c r="AG77" s="122"/>
      <c r="AH77" s="122"/>
      <c r="AI77" s="122"/>
      <c r="AJ77" s="122"/>
      <c r="AK77" s="122"/>
      <c r="AL77" s="123"/>
    </row>
    <row r="78" spans="1:38" ht="15.75" customHeight="1">
      <c r="A78" s="13"/>
      <c r="B78" s="16" t="s">
        <v>93</v>
      </c>
      <c r="C78" s="15"/>
      <c r="D78" s="15"/>
      <c r="E78" s="15"/>
      <c r="F78" s="15"/>
      <c r="G78" s="15"/>
      <c r="H78" s="15"/>
      <c r="I78" s="15"/>
      <c r="J78" s="15"/>
      <c r="K78" s="15"/>
      <c r="L78" s="15"/>
      <c r="M78" s="15"/>
      <c r="N78" s="15"/>
      <c r="O78" s="15"/>
      <c r="P78" s="15"/>
      <c r="Q78" s="15"/>
    </row>
    <row r="79" spans="1:38" ht="15.75" customHeight="1">
      <c r="A79" s="13"/>
      <c r="B79" s="124" t="s">
        <v>94</v>
      </c>
      <c r="C79" s="65"/>
      <c r="D79" s="65"/>
      <c r="E79" s="65"/>
      <c r="F79" s="65"/>
      <c r="G79" s="65"/>
      <c r="H79" s="65"/>
      <c r="I79" s="65"/>
      <c r="J79" s="65"/>
      <c r="K79" s="65"/>
      <c r="L79" s="65"/>
      <c r="M79" s="65"/>
      <c r="N79" s="65"/>
      <c r="O79" s="65"/>
      <c r="P79" s="65"/>
      <c r="Q79" s="66"/>
    </row>
    <row r="80" spans="1:38" ht="15.75" customHeight="1">
      <c r="A80" s="13"/>
      <c r="B80" s="124" t="s">
        <v>95</v>
      </c>
      <c r="C80" s="69"/>
      <c r="D80" s="96" t="s">
        <v>96</v>
      </c>
      <c r="E80" s="65"/>
      <c r="F80" s="65"/>
      <c r="G80" s="65"/>
      <c r="H80" s="65"/>
      <c r="I80" s="65"/>
      <c r="J80" s="65"/>
      <c r="K80" s="65"/>
      <c r="L80" s="65"/>
      <c r="M80" s="65"/>
      <c r="N80" s="69"/>
      <c r="O80" s="70" t="s">
        <v>38</v>
      </c>
      <c r="P80" s="65"/>
      <c r="Q80" s="66"/>
    </row>
    <row r="81" spans="1:17" ht="15.75" customHeight="1">
      <c r="A81" s="13"/>
      <c r="B81" s="86" t="s">
        <v>53</v>
      </c>
      <c r="C81" s="74"/>
      <c r="D81" s="126" t="s">
        <v>97</v>
      </c>
      <c r="E81" s="102"/>
      <c r="F81" s="102"/>
      <c r="G81" s="102"/>
      <c r="H81" s="102"/>
      <c r="I81" s="102"/>
      <c r="J81" s="102"/>
      <c r="K81" s="102"/>
      <c r="L81" s="102"/>
      <c r="M81" s="102"/>
      <c r="N81" s="98"/>
      <c r="O81" s="101">
        <f>O45</f>
        <v>0</v>
      </c>
      <c r="P81" s="102"/>
      <c r="Q81" s="103"/>
    </row>
    <row r="82" spans="1:17" ht="15.75" customHeight="1">
      <c r="A82" s="13"/>
      <c r="B82" s="106" t="s">
        <v>59</v>
      </c>
      <c r="C82" s="46"/>
      <c r="D82" s="104" t="s">
        <v>98</v>
      </c>
      <c r="E82" s="53"/>
      <c r="F82" s="53"/>
      <c r="G82" s="53"/>
      <c r="H82" s="53"/>
      <c r="I82" s="53"/>
      <c r="J82" s="53"/>
      <c r="K82" s="53"/>
      <c r="L82" s="53"/>
      <c r="M82" s="53"/>
      <c r="N82" s="46"/>
      <c r="O82" s="52">
        <f>O59</f>
        <v>0</v>
      </c>
      <c r="P82" s="53"/>
      <c r="Q82" s="54"/>
    </row>
    <row r="83" spans="1:17" ht="15.75" customHeight="1">
      <c r="A83" s="13"/>
      <c r="B83" s="150" t="s">
        <v>76</v>
      </c>
      <c r="C83" s="51"/>
      <c r="D83" s="108" t="s">
        <v>99</v>
      </c>
      <c r="E83" s="109"/>
      <c r="F83" s="109"/>
      <c r="G83" s="109"/>
      <c r="H83" s="109"/>
      <c r="I83" s="109"/>
      <c r="J83" s="109"/>
      <c r="K83" s="109"/>
      <c r="L83" s="109"/>
      <c r="M83" s="109"/>
      <c r="N83" s="48"/>
      <c r="O83" s="111">
        <f>O74</f>
        <v>0</v>
      </c>
      <c r="P83" s="109"/>
      <c r="Q83" s="112"/>
    </row>
    <row r="84" spans="1:17" ht="15.75" customHeight="1">
      <c r="A84" s="13"/>
      <c r="B84" s="56" t="s">
        <v>100</v>
      </c>
      <c r="C84" s="57"/>
      <c r="D84" s="57"/>
      <c r="E84" s="57"/>
      <c r="F84" s="57"/>
      <c r="G84" s="57"/>
      <c r="H84" s="57"/>
      <c r="I84" s="57"/>
      <c r="J84" s="57"/>
      <c r="K84" s="57"/>
      <c r="L84" s="57"/>
      <c r="M84" s="57"/>
      <c r="N84" s="58"/>
      <c r="O84" s="59">
        <f>SUM(O81:Q83)</f>
        <v>0</v>
      </c>
      <c r="P84" s="57"/>
      <c r="Q84" s="60"/>
    </row>
    <row r="85" spans="1:17" ht="15.75" customHeight="1">
      <c r="A85" s="13"/>
      <c r="B85" s="61"/>
      <c r="C85" s="62"/>
      <c r="D85" s="62"/>
      <c r="E85" s="62"/>
      <c r="F85" s="62"/>
      <c r="G85" s="62"/>
      <c r="H85" s="62"/>
      <c r="I85" s="62"/>
      <c r="J85" s="62"/>
      <c r="K85" s="62"/>
      <c r="L85" s="62"/>
      <c r="M85" s="62"/>
      <c r="N85" s="62"/>
      <c r="O85" s="62"/>
      <c r="P85" s="62"/>
      <c r="Q85" s="63"/>
    </row>
    <row r="86" spans="1:17" ht="15.75" customHeight="1">
      <c r="A86" s="13"/>
      <c r="B86" s="95" t="s">
        <v>101</v>
      </c>
      <c r="C86" s="65"/>
      <c r="D86" s="65"/>
      <c r="E86" s="65"/>
      <c r="F86" s="65"/>
      <c r="G86" s="65"/>
      <c r="H86" s="65"/>
      <c r="I86" s="65"/>
      <c r="J86" s="65"/>
      <c r="K86" s="65"/>
      <c r="L86" s="65"/>
      <c r="M86" s="65"/>
      <c r="N86" s="65"/>
      <c r="O86" s="65"/>
      <c r="P86" s="65"/>
      <c r="Q86" s="66"/>
    </row>
    <row r="87" spans="1:17" ht="15.75" customHeight="1">
      <c r="A87" s="13"/>
      <c r="B87" s="17"/>
      <c r="C87" s="17"/>
      <c r="D87" s="17"/>
      <c r="E87" s="17"/>
      <c r="F87" s="17"/>
      <c r="G87" s="17"/>
      <c r="H87" s="17"/>
      <c r="I87" s="17"/>
      <c r="J87" s="17"/>
      <c r="K87" s="17"/>
      <c r="L87" s="17"/>
      <c r="M87" s="17"/>
      <c r="N87" s="17"/>
      <c r="O87" s="17"/>
      <c r="P87" s="17"/>
      <c r="Q87" s="17"/>
    </row>
    <row r="88" spans="1:17" ht="15.75" customHeight="1">
      <c r="A88" s="13"/>
      <c r="B88" s="124" t="s">
        <v>102</v>
      </c>
      <c r="C88" s="69"/>
      <c r="D88" s="96" t="s">
        <v>103</v>
      </c>
      <c r="E88" s="65"/>
      <c r="F88" s="65"/>
      <c r="G88" s="65"/>
      <c r="H88" s="65"/>
      <c r="I88" s="65"/>
      <c r="J88" s="65"/>
      <c r="K88" s="69"/>
      <c r="L88" s="70" t="s">
        <v>37</v>
      </c>
      <c r="M88" s="65"/>
      <c r="N88" s="69"/>
      <c r="O88" s="70" t="s">
        <v>38</v>
      </c>
      <c r="P88" s="65"/>
      <c r="Q88" s="66"/>
    </row>
    <row r="89" spans="1:17" ht="15.75" customHeight="1">
      <c r="A89" s="13"/>
      <c r="B89" s="125" t="s">
        <v>39</v>
      </c>
      <c r="C89" s="98"/>
      <c r="D89" s="126" t="s">
        <v>103</v>
      </c>
      <c r="E89" s="102"/>
      <c r="F89" s="102"/>
      <c r="G89" s="102"/>
      <c r="H89" s="102"/>
      <c r="I89" s="102"/>
      <c r="J89" s="102"/>
      <c r="K89" s="98"/>
      <c r="L89" s="127">
        <f>(1/12)*0.05*100%</f>
        <v>4.1666666666666666E-3</v>
      </c>
      <c r="M89" s="102"/>
      <c r="N89" s="98"/>
      <c r="O89" s="101">
        <f>(O38+(O84-O57))*L89</f>
        <v>0</v>
      </c>
      <c r="P89" s="102"/>
      <c r="Q89" s="103"/>
    </row>
    <row r="90" spans="1:17" ht="15.75" customHeight="1">
      <c r="A90" s="13"/>
      <c r="B90" s="106" t="s">
        <v>41</v>
      </c>
      <c r="C90" s="46"/>
      <c r="D90" s="104" t="s">
        <v>104</v>
      </c>
      <c r="E90" s="53"/>
      <c r="F90" s="53"/>
      <c r="G90" s="53"/>
      <c r="H90" s="53"/>
      <c r="I90" s="53"/>
      <c r="J90" s="53"/>
      <c r="K90" s="46"/>
      <c r="L90" s="105">
        <f>L89*L58</f>
        <v>3.3333333333333332E-4</v>
      </c>
      <c r="M90" s="53"/>
      <c r="N90" s="46"/>
      <c r="O90" s="52">
        <f>(O38+O45)*L90</f>
        <v>0</v>
      </c>
      <c r="P90" s="53"/>
      <c r="Q90" s="54"/>
    </row>
    <row r="91" spans="1:17" ht="15.75" customHeight="1">
      <c r="A91" s="13"/>
      <c r="B91" s="137" t="s">
        <v>43</v>
      </c>
      <c r="C91" s="48"/>
      <c r="D91" s="108" t="s">
        <v>105</v>
      </c>
      <c r="E91" s="109"/>
      <c r="F91" s="109"/>
      <c r="G91" s="109"/>
      <c r="H91" s="109"/>
      <c r="I91" s="109"/>
      <c r="J91" s="109"/>
      <c r="K91" s="48"/>
      <c r="L91" s="110">
        <f>(1+2/12+(1/3*1/12))*8%*40%*90%</f>
        <v>3.4400000000000007E-2</v>
      </c>
      <c r="M91" s="109"/>
      <c r="N91" s="48"/>
      <c r="O91" s="111">
        <f>(O38+O45)*L91</f>
        <v>0</v>
      </c>
      <c r="P91" s="109"/>
      <c r="Q91" s="112"/>
    </row>
    <row r="92" spans="1:17" ht="15.75" customHeight="1">
      <c r="A92" s="13"/>
      <c r="B92" s="113" t="s">
        <v>106</v>
      </c>
      <c r="C92" s="65"/>
      <c r="D92" s="65"/>
      <c r="E92" s="65"/>
      <c r="F92" s="65"/>
      <c r="G92" s="65"/>
      <c r="H92" s="65"/>
      <c r="I92" s="65"/>
      <c r="J92" s="65"/>
      <c r="K92" s="65"/>
      <c r="L92" s="65"/>
      <c r="M92" s="65"/>
      <c r="N92" s="69"/>
      <c r="O92" s="114">
        <f>SUM(O89:Q91)</f>
        <v>0</v>
      </c>
      <c r="P92" s="65"/>
      <c r="Q92" s="66"/>
    </row>
    <row r="93" spans="1:17" ht="15.75" customHeight="1">
      <c r="A93" s="13"/>
      <c r="B93" s="85"/>
      <c r="C93" s="62"/>
      <c r="D93" s="62"/>
      <c r="E93" s="62"/>
      <c r="F93" s="62"/>
      <c r="G93" s="62"/>
      <c r="H93" s="62"/>
      <c r="I93" s="62"/>
      <c r="J93" s="62"/>
      <c r="K93" s="62"/>
      <c r="L93" s="62"/>
      <c r="M93" s="62"/>
      <c r="N93" s="62"/>
      <c r="O93" s="62"/>
      <c r="P93" s="62"/>
      <c r="Q93" s="63"/>
    </row>
    <row r="94" spans="1:17" ht="15.75" customHeight="1">
      <c r="A94" s="13"/>
      <c r="B94" s="68" t="s">
        <v>107</v>
      </c>
      <c r="C94" s="69"/>
      <c r="D94" s="70" t="s">
        <v>108</v>
      </c>
      <c r="E94" s="65"/>
      <c r="F94" s="65"/>
      <c r="G94" s="65"/>
      <c r="H94" s="65"/>
      <c r="I94" s="65"/>
      <c r="J94" s="65"/>
      <c r="K94" s="69"/>
      <c r="L94" s="70" t="s">
        <v>37</v>
      </c>
      <c r="M94" s="65"/>
      <c r="N94" s="69"/>
      <c r="O94" s="70" t="s">
        <v>38</v>
      </c>
      <c r="P94" s="65"/>
      <c r="Q94" s="66"/>
    </row>
    <row r="95" spans="1:17" ht="15.75" customHeight="1">
      <c r="A95" s="13"/>
      <c r="B95" s="97" t="s">
        <v>39</v>
      </c>
      <c r="C95" s="98"/>
      <c r="D95" s="151" t="s">
        <v>108</v>
      </c>
      <c r="E95" s="102"/>
      <c r="F95" s="102"/>
      <c r="G95" s="102"/>
      <c r="H95" s="102"/>
      <c r="I95" s="102"/>
      <c r="J95" s="102"/>
      <c r="K95" s="98"/>
      <c r="L95" s="127">
        <f>(7/30)/12*100%</f>
        <v>1.9444444444444445E-2</v>
      </c>
      <c r="M95" s="102"/>
      <c r="N95" s="98"/>
      <c r="O95" s="101">
        <f>(O38+O84)*L95</f>
        <v>0</v>
      </c>
      <c r="P95" s="102"/>
      <c r="Q95" s="103"/>
    </row>
    <row r="96" spans="1:17" ht="15.75" customHeight="1">
      <c r="A96" s="13"/>
      <c r="B96" s="45" t="s">
        <v>41</v>
      </c>
      <c r="C96" s="46"/>
      <c r="D96" s="135" t="s">
        <v>109</v>
      </c>
      <c r="E96" s="53"/>
      <c r="F96" s="53"/>
      <c r="G96" s="53"/>
      <c r="H96" s="53"/>
      <c r="I96" s="53"/>
      <c r="J96" s="53"/>
      <c r="K96" s="46"/>
      <c r="L96" s="105">
        <f>L95*L59</f>
        <v>6.5722222222222224E-3</v>
      </c>
      <c r="M96" s="53"/>
      <c r="N96" s="46"/>
      <c r="O96" s="52">
        <f>(O38+(O45*L59))*L96</f>
        <v>0</v>
      </c>
      <c r="P96" s="53"/>
      <c r="Q96" s="54"/>
    </row>
    <row r="97" spans="1:17" ht="15.75" customHeight="1">
      <c r="A97" s="13"/>
      <c r="B97" s="47" t="s">
        <v>43</v>
      </c>
      <c r="C97" s="48"/>
      <c r="D97" s="153" t="s">
        <v>110</v>
      </c>
      <c r="E97" s="109"/>
      <c r="F97" s="109"/>
      <c r="G97" s="109"/>
      <c r="H97" s="109"/>
      <c r="I97" s="109"/>
      <c r="J97" s="109"/>
      <c r="K97" s="48"/>
      <c r="L97" s="152">
        <f>(L95/100)*40%*L58*100</f>
        <v>6.2222222222222236E-4</v>
      </c>
      <c r="M97" s="109"/>
      <c r="N97" s="48"/>
      <c r="O97" s="111">
        <f>(O38+O45)*L97</f>
        <v>0</v>
      </c>
      <c r="P97" s="109"/>
      <c r="Q97" s="112"/>
    </row>
    <row r="98" spans="1:17" ht="15.75" customHeight="1">
      <c r="A98" s="13"/>
      <c r="B98" s="132" t="s">
        <v>106</v>
      </c>
      <c r="C98" s="65"/>
      <c r="D98" s="65"/>
      <c r="E98" s="65"/>
      <c r="F98" s="65"/>
      <c r="G98" s="65"/>
      <c r="H98" s="65"/>
      <c r="I98" s="65"/>
      <c r="J98" s="65"/>
      <c r="K98" s="65"/>
      <c r="L98" s="65"/>
      <c r="M98" s="65"/>
      <c r="N98" s="69"/>
      <c r="O98" s="114">
        <f>SUM(O95:Q97)</f>
        <v>0</v>
      </c>
      <c r="P98" s="65"/>
      <c r="Q98" s="66"/>
    </row>
    <row r="99" spans="1:17" ht="80.25" customHeight="1">
      <c r="A99" s="13"/>
      <c r="B99" s="154" t="s">
        <v>111</v>
      </c>
      <c r="C99" s="155"/>
      <c r="D99" s="155"/>
      <c r="E99" s="155"/>
      <c r="F99" s="155"/>
      <c r="G99" s="155"/>
      <c r="H99" s="155"/>
      <c r="I99" s="155"/>
      <c r="J99" s="155"/>
      <c r="K99" s="155"/>
      <c r="L99" s="155"/>
      <c r="M99" s="155"/>
      <c r="N99" s="155"/>
      <c r="O99" s="155"/>
      <c r="P99" s="155"/>
      <c r="Q99" s="156"/>
    </row>
    <row r="100" spans="1:17" ht="15.75" customHeight="1">
      <c r="A100" s="13"/>
      <c r="B100" s="61"/>
      <c r="C100" s="62"/>
      <c r="D100" s="62"/>
      <c r="E100" s="62"/>
      <c r="F100" s="62"/>
      <c r="G100" s="62"/>
      <c r="H100" s="62"/>
      <c r="I100" s="62"/>
      <c r="J100" s="62"/>
      <c r="K100" s="62"/>
      <c r="L100" s="62"/>
      <c r="M100" s="62"/>
      <c r="N100" s="62"/>
      <c r="O100" s="62"/>
      <c r="P100" s="62"/>
      <c r="Q100" s="63"/>
    </row>
    <row r="101" spans="1:17" ht="15.75" customHeight="1">
      <c r="A101" s="13"/>
      <c r="B101" s="68" t="s">
        <v>94</v>
      </c>
      <c r="C101" s="65"/>
      <c r="D101" s="65"/>
      <c r="E101" s="65"/>
      <c r="F101" s="65"/>
      <c r="G101" s="65"/>
      <c r="H101" s="65"/>
      <c r="I101" s="65"/>
      <c r="J101" s="65"/>
      <c r="K101" s="65"/>
      <c r="L101" s="65"/>
      <c r="M101" s="65"/>
      <c r="N101" s="65"/>
      <c r="O101" s="65"/>
      <c r="P101" s="65"/>
      <c r="Q101" s="66"/>
    </row>
    <row r="102" spans="1:17" ht="15.75" customHeight="1">
      <c r="A102" s="13"/>
      <c r="B102" s="68" t="s">
        <v>95</v>
      </c>
      <c r="C102" s="69"/>
      <c r="D102" s="70" t="s">
        <v>112</v>
      </c>
      <c r="E102" s="65"/>
      <c r="F102" s="65"/>
      <c r="G102" s="65"/>
      <c r="H102" s="65"/>
      <c r="I102" s="65"/>
      <c r="J102" s="65"/>
      <c r="K102" s="65"/>
      <c r="L102" s="65"/>
      <c r="M102" s="65"/>
      <c r="N102" s="69"/>
      <c r="O102" s="70" t="s">
        <v>38</v>
      </c>
      <c r="P102" s="65"/>
      <c r="Q102" s="66"/>
    </row>
    <row r="103" spans="1:17" ht="15.75" customHeight="1">
      <c r="A103" s="13"/>
      <c r="B103" s="97" t="s">
        <v>102</v>
      </c>
      <c r="C103" s="98"/>
      <c r="D103" s="151" t="s">
        <v>113</v>
      </c>
      <c r="E103" s="102"/>
      <c r="F103" s="102"/>
      <c r="G103" s="102"/>
      <c r="H103" s="102"/>
      <c r="I103" s="102"/>
      <c r="J103" s="102"/>
      <c r="K103" s="102"/>
      <c r="L103" s="102"/>
      <c r="M103" s="102"/>
      <c r="N103" s="98"/>
      <c r="O103" s="101">
        <f>O92</f>
        <v>0</v>
      </c>
      <c r="P103" s="102"/>
      <c r="Q103" s="103"/>
    </row>
    <row r="104" spans="1:17" ht="15.75" customHeight="1">
      <c r="A104" s="13"/>
      <c r="B104" s="47" t="s">
        <v>107</v>
      </c>
      <c r="C104" s="48"/>
      <c r="D104" s="153" t="s">
        <v>114</v>
      </c>
      <c r="E104" s="109"/>
      <c r="F104" s="109"/>
      <c r="G104" s="109"/>
      <c r="H104" s="109"/>
      <c r="I104" s="109"/>
      <c r="J104" s="109"/>
      <c r="K104" s="109"/>
      <c r="L104" s="109"/>
      <c r="M104" s="109"/>
      <c r="N104" s="48"/>
      <c r="O104" s="111">
        <f>O98</f>
        <v>0</v>
      </c>
      <c r="P104" s="109"/>
      <c r="Q104" s="112"/>
    </row>
    <row r="105" spans="1:17" ht="15.75" customHeight="1">
      <c r="A105" s="13"/>
      <c r="B105" s="56" t="s">
        <v>115</v>
      </c>
      <c r="C105" s="57"/>
      <c r="D105" s="57"/>
      <c r="E105" s="57"/>
      <c r="F105" s="57"/>
      <c r="G105" s="57"/>
      <c r="H105" s="57"/>
      <c r="I105" s="57"/>
      <c r="J105" s="57"/>
      <c r="K105" s="57"/>
      <c r="L105" s="57"/>
      <c r="M105" s="57"/>
      <c r="N105" s="58"/>
      <c r="O105" s="59">
        <f>SUM(O103:Q104)</f>
        <v>0</v>
      </c>
      <c r="P105" s="57"/>
      <c r="Q105" s="60"/>
    </row>
    <row r="106" spans="1:17" ht="15" customHeight="1">
      <c r="A106" s="13"/>
      <c r="B106" s="157" t="s">
        <v>116</v>
      </c>
      <c r="C106" s="158"/>
      <c r="D106" s="158"/>
      <c r="E106" s="158"/>
      <c r="F106" s="158"/>
      <c r="G106" s="158"/>
      <c r="H106" s="158"/>
      <c r="I106" s="158"/>
      <c r="J106" s="158"/>
      <c r="K106" s="158"/>
      <c r="L106" s="158"/>
      <c r="M106" s="158"/>
      <c r="N106" s="158"/>
      <c r="O106" s="158"/>
      <c r="P106" s="158"/>
      <c r="Q106" s="159"/>
    </row>
    <row r="107" spans="1:17" ht="30" customHeight="1">
      <c r="A107" s="13"/>
      <c r="B107" s="121"/>
      <c r="C107" s="122"/>
      <c r="D107" s="122"/>
      <c r="E107" s="122"/>
      <c r="F107" s="122"/>
      <c r="G107" s="122"/>
      <c r="H107" s="122"/>
      <c r="I107" s="122"/>
      <c r="J107" s="122"/>
      <c r="K107" s="122"/>
      <c r="L107" s="122"/>
      <c r="M107" s="122"/>
      <c r="N107" s="122"/>
      <c r="O107" s="122"/>
      <c r="P107" s="122"/>
      <c r="Q107" s="123"/>
    </row>
    <row r="108" spans="1:17" ht="30.75" customHeight="1">
      <c r="A108" s="13"/>
      <c r="B108" s="160" t="s">
        <v>117</v>
      </c>
      <c r="C108" s="147"/>
      <c r="D108" s="147"/>
      <c r="E108" s="147"/>
      <c r="F108" s="147"/>
      <c r="G108" s="147"/>
      <c r="H108" s="147"/>
      <c r="I108" s="147"/>
      <c r="J108" s="147"/>
      <c r="K108" s="147"/>
      <c r="L108" s="147"/>
      <c r="M108" s="147"/>
      <c r="N108" s="147"/>
      <c r="O108" s="147"/>
      <c r="P108" s="147"/>
      <c r="Q108" s="148"/>
    </row>
    <row r="109" spans="1:17" ht="30" customHeight="1">
      <c r="A109" s="13"/>
      <c r="B109" s="121"/>
      <c r="C109" s="122"/>
      <c r="D109" s="122"/>
      <c r="E109" s="122"/>
      <c r="F109" s="122"/>
      <c r="G109" s="122"/>
      <c r="H109" s="122"/>
      <c r="I109" s="122"/>
      <c r="J109" s="122"/>
      <c r="K109" s="122"/>
      <c r="L109" s="122"/>
      <c r="M109" s="122"/>
      <c r="N109" s="122"/>
      <c r="O109" s="122"/>
      <c r="P109" s="122"/>
      <c r="Q109" s="123"/>
    </row>
    <row r="110" spans="1:17" ht="30" customHeight="1">
      <c r="A110" s="13"/>
      <c r="B110" s="161" t="s">
        <v>118</v>
      </c>
      <c r="C110" s="62"/>
      <c r="D110" s="62"/>
      <c r="E110" s="62"/>
      <c r="F110" s="62"/>
      <c r="G110" s="62"/>
      <c r="H110" s="62"/>
      <c r="I110" s="62"/>
      <c r="J110" s="62"/>
      <c r="K110" s="62"/>
      <c r="L110" s="62"/>
      <c r="M110" s="62"/>
      <c r="N110" s="62"/>
      <c r="O110" s="62"/>
      <c r="P110" s="62"/>
      <c r="Q110" s="63"/>
    </row>
    <row r="111" spans="1:17" ht="30" customHeight="1">
      <c r="A111" s="13"/>
      <c r="B111" s="161" t="s">
        <v>119</v>
      </c>
      <c r="C111" s="62"/>
      <c r="D111" s="62"/>
      <c r="E111" s="62"/>
      <c r="F111" s="62"/>
      <c r="G111" s="62"/>
      <c r="H111" s="62"/>
      <c r="I111" s="62"/>
      <c r="J111" s="62"/>
      <c r="K111" s="62"/>
      <c r="L111" s="62"/>
      <c r="M111" s="62"/>
      <c r="N111" s="62"/>
      <c r="O111" s="62"/>
      <c r="P111" s="62"/>
      <c r="Q111" s="63"/>
    </row>
    <row r="112" spans="1:17" ht="15" customHeight="1">
      <c r="A112" s="13"/>
      <c r="B112" s="160" t="s">
        <v>120</v>
      </c>
      <c r="C112" s="147"/>
      <c r="D112" s="147"/>
      <c r="E112" s="147"/>
      <c r="F112" s="147"/>
      <c r="G112" s="147"/>
      <c r="H112" s="147"/>
      <c r="I112" s="147"/>
      <c r="J112" s="147"/>
      <c r="K112" s="147"/>
      <c r="L112" s="147"/>
      <c r="M112" s="147"/>
      <c r="N112" s="147"/>
      <c r="O112" s="147"/>
      <c r="P112" s="147"/>
      <c r="Q112" s="148"/>
    </row>
    <row r="113" spans="1:17" ht="15.75" customHeight="1">
      <c r="A113" s="13"/>
      <c r="B113" s="121"/>
      <c r="C113" s="122"/>
      <c r="D113" s="122"/>
      <c r="E113" s="122"/>
      <c r="F113" s="122"/>
      <c r="G113" s="122"/>
      <c r="H113" s="122"/>
      <c r="I113" s="122"/>
      <c r="J113" s="122"/>
      <c r="K113" s="122"/>
      <c r="L113" s="122"/>
      <c r="M113" s="122"/>
      <c r="N113" s="122"/>
      <c r="O113" s="122"/>
      <c r="P113" s="122"/>
      <c r="Q113" s="123"/>
    </row>
    <row r="114" spans="1:17" ht="15.75" customHeight="1">
      <c r="A114" s="13"/>
      <c r="B114" s="18"/>
      <c r="C114" s="18"/>
      <c r="D114" s="18"/>
      <c r="E114" s="18"/>
      <c r="F114" s="18"/>
      <c r="G114" s="18"/>
      <c r="H114" s="18"/>
      <c r="I114" s="18"/>
      <c r="J114" s="18"/>
      <c r="K114" s="18"/>
      <c r="L114" s="18"/>
      <c r="M114" s="18"/>
      <c r="N114" s="18"/>
      <c r="O114" s="19"/>
      <c r="P114" s="18"/>
      <c r="Q114" s="18"/>
    </row>
    <row r="115" spans="1:17" ht="15.75" customHeight="1">
      <c r="A115" s="13"/>
      <c r="B115" s="95" t="s">
        <v>121</v>
      </c>
      <c r="C115" s="65"/>
      <c r="D115" s="65"/>
      <c r="E115" s="65"/>
      <c r="F115" s="65"/>
      <c r="G115" s="65"/>
      <c r="H115" s="65"/>
      <c r="I115" s="65"/>
      <c r="J115" s="65"/>
      <c r="K115" s="65"/>
      <c r="L115" s="65"/>
      <c r="M115" s="65"/>
      <c r="N115" s="65"/>
      <c r="O115" s="65"/>
      <c r="P115" s="65"/>
      <c r="Q115" s="66"/>
    </row>
    <row r="116" spans="1:17" ht="15.75" customHeight="1">
      <c r="A116" s="13"/>
      <c r="B116" s="61"/>
      <c r="C116" s="62"/>
      <c r="D116" s="62"/>
      <c r="E116" s="62"/>
      <c r="F116" s="62"/>
      <c r="G116" s="62"/>
      <c r="H116" s="62"/>
      <c r="I116" s="62"/>
      <c r="J116" s="62"/>
      <c r="K116" s="62"/>
      <c r="L116" s="62"/>
      <c r="M116" s="62"/>
      <c r="N116" s="62"/>
      <c r="O116" s="62"/>
      <c r="P116" s="62"/>
      <c r="Q116" s="63"/>
    </row>
    <row r="117" spans="1:17" ht="15.75" customHeight="1">
      <c r="A117" s="13"/>
      <c r="B117" s="124" t="s">
        <v>122</v>
      </c>
      <c r="C117" s="69"/>
      <c r="D117" s="70" t="s">
        <v>123</v>
      </c>
      <c r="E117" s="65"/>
      <c r="F117" s="65"/>
      <c r="G117" s="65"/>
      <c r="H117" s="65"/>
      <c r="I117" s="65"/>
      <c r="J117" s="65"/>
      <c r="K117" s="69"/>
      <c r="L117" s="70" t="s">
        <v>37</v>
      </c>
      <c r="M117" s="65"/>
      <c r="N117" s="195"/>
      <c r="O117" s="196" t="s">
        <v>38</v>
      </c>
      <c r="P117" s="65"/>
      <c r="Q117" s="69"/>
    </row>
    <row r="118" spans="1:17" ht="15.75" customHeight="1">
      <c r="A118" s="13"/>
      <c r="B118" s="125" t="s">
        <v>39</v>
      </c>
      <c r="C118" s="98"/>
      <c r="D118" s="126" t="s">
        <v>124</v>
      </c>
      <c r="E118" s="102"/>
      <c r="F118" s="102"/>
      <c r="G118" s="102"/>
      <c r="H118" s="102"/>
      <c r="I118" s="102"/>
      <c r="J118" s="102"/>
      <c r="K118" s="98"/>
      <c r="L118" s="169">
        <v>8.3299999999999999E-2</v>
      </c>
      <c r="M118" s="73"/>
      <c r="N118" s="193"/>
      <c r="O118" s="194">
        <f>(O38+O84+O105)*L118</f>
        <v>0</v>
      </c>
      <c r="P118" s="73"/>
      <c r="Q118" s="76"/>
    </row>
    <row r="119" spans="1:17" ht="15.75" customHeight="1">
      <c r="A119" s="13"/>
      <c r="B119" s="106" t="s">
        <v>41</v>
      </c>
      <c r="C119" s="46"/>
      <c r="D119" s="104" t="s">
        <v>125</v>
      </c>
      <c r="E119" s="53"/>
      <c r="F119" s="53"/>
      <c r="G119" s="53"/>
      <c r="H119" s="53"/>
      <c r="I119" s="53"/>
      <c r="J119" s="53"/>
      <c r="K119" s="46"/>
      <c r="L119" s="171">
        <f>(5/30/12)</f>
        <v>1.3888888888888888E-2</v>
      </c>
      <c r="M119" s="53"/>
      <c r="N119" s="197"/>
      <c r="O119" s="198">
        <f>(O38+O84+O105)*L119</f>
        <v>0</v>
      </c>
      <c r="P119" s="53"/>
      <c r="Q119" s="54"/>
    </row>
    <row r="120" spans="1:17" ht="15.75" customHeight="1">
      <c r="A120" s="13"/>
      <c r="B120" s="106" t="s">
        <v>43</v>
      </c>
      <c r="C120" s="46"/>
      <c r="D120" s="104" t="s">
        <v>126</v>
      </c>
      <c r="E120" s="53"/>
      <c r="F120" s="53"/>
      <c r="G120" s="53"/>
      <c r="H120" s="53"/>
      <c r="I120" s="53"/>
      <c r="J120" s="53"/>
      <c r="K120" s="46"/>
      <c r="L120" s="171">
        <v>2.8999999999999998E-3</v>
      </c>
      <c r="M120" s="53"/>
      <c r="N120" s="197"/>
      <c r="O120" s="198">
        <f>(O38+O84+O105)*L120</f>
        <v>0</v>
      </c>
      <c r="P120" s="53"/>
      <c r="Q120" s="54"/>
    </row>
    <row r="121" spans="1:17" ht="15.75" customHeight="1">
      <c r="A121" s="13"/>
      <c r="B121" s="106" t="s">
        <v>45</v>
      </c>
      <c r="C121" s="46"/>
      <c r="D121" s="104" t="s">
        <v>127</v>
      </c>
      <c r="E121" s="53"/>
      <c r="F121" s="53"/>
      <c r="G121" s="53"/>
      <c r="H121" s="53"/>
      <c r="I121" s="53"/>
      <c r="J121" s="53"/>
      <c r="K121" s="46"/>
      <c r="L121" s="171">
        <v>2.0000000000000001E-4</v>
      </c>
      <c r="M121" s="53"/>
      <c r="N121" s="197"/>
      <c r="O121" s="198">
        <f>(O38+O84+O105)*L121</f>
        <v>0</v>
      </c>
      <c r="P121" s="53"/>
      <c r="Q121" s="54"/>
    </row>
    <row r="122" spans="1:17" ht="15.75" customHeight="1">
      <c r="A122" s="13"/>
      <c r="B122" s="106" t="s">
        <v>47</v>
      </c>
      <c r="C122" s="46"/>
      <c r="D122" s="104" t="s">
        <v>128</v>
      </c>
      <c r="E122" s="53"/>
      <c r="F122" s="53"/>
      <c r="G122" s="53"/>
      <c r="H122" s="53"/>
      <c r="I122" s="53"/>
      <c r="J122" s="53"/>
      <c r="K122" s="46"/>
      <c r="L122" s="171">
        <v>2.8E-3</v>
      </c>
      <c r="M122" s="53"/>
      <c r="N122" s="197"/>
      <c r="O122" s="203">
        <f>(O38+O84+O105)*L122</f>
        <v>0</v>
      </c>
      <c r="P122" s="53"/>
      <c r="Q122" s="54"/>
    </row>
    <row r="123" spans="1:17" ht="15.75" customHeight="1">
      <c r="A123" s="13"/>
      <c r="B123" s="150" t="s">
        <v>49</v>
      </c>
      <c r="C123" s="51"/>
      <c r="D123" s="55" t="s">
        <v>129</v>
      </c>
      <c r="E123" s="50"/>
      <c r="F123" s="50"/>
      <c r="G123" s="50"/>
      <c r="H123" s="50"/>
      <c r="I123" s="50"/>
      <c r="J123" s="50"/>
      <c r="K123" s="51"/>
      <c r="L123" s="199">
        <v>6.9999999999999999E-4</v>
      </c>
      <c r="M123" s="50"/>
      <c r="N123" s="200"/>
      <c r="O123" s="201">
        <f>(O38+O84+O105)*L123</f>
        <v>0</v>
      </c>
      <c r="P123" s="50"/>
      <c r="Q123" s="202"/>
    </row>
    <row r="124" spans="1:17" ht="15.75" customHeight="1">
      <c r="A124" s="13"/>
      <c r="B124" s="56" t="s">
        <v>130</v>
      </c>
      <c r="C124" s="57"/>
      <c r="D124" s="57"/>
      <c r="E124" s="57"/>
      <c r="F124" s="57"/>
      <c r="G124" s="57"/>
      <c r="H124" s="57"/>
      <c r="I124" s="57"/>
      <c r="J124" s="57"/>
      <c r="K124" s="58"/>
      <c r="L124" s="178">
        <f>SUM(L118:N123)</f>
        <v>0.10378888888888889</v>
      </c>
      <c r="M124" s="57"/>
      <c r="N124" s="60"/>
      <c r="O124" s="179">
        <f>SUM(O118:Q123)</f>
        <v>0</v>
      </c>
      <c r="P124" s="57"/>
      <c r="Q124" s="60"/>
    </row>
    <row r="125" spans="1:17" ht="15.75" customHeight="1">
      <c r="A125" s="13"/>
      <c r="B125" s="61"/>
      <c r="C125" s="62"/>
      <c r="D125" s="62"/>
      <c r="E125" s="62"/>
      <c r="F125" s="62"/>
      <c r="G125" s="62"/>
      <c r="H125" s="62"/>
      <c r="I125" s="62"/>
      <c r="J125" s="62"/>
      <c r="K125" s="62"/>
      <c r="L125" s="62"/>
      <c r="M125" s="62"/>
      <c r="N125" s="62"/>
      <c r="O125" s="62"/>
      <c r="P125" s="62"/>
      <c r="Q125" s="63"/>
    </row>
    <row r="126" spans="1:17" ht="15.75" customHeight="1">
      <c r="A126" s="13"/>
      <c r="B126" s="68" t="s">
        <v>131</v>
      </c>
      <c r="C126" s="69"/>
      <c r="D126" s="70" t="s">
        <v>132</v>
      </c>
      <c r="E126" s="65"/>
      <c r="F126" s="65"/>
      <c r="G126" s="65"/>
      <c r="H126" s="65"/>
      <c r="I126" s="65"/>
      <c r="J126" s="65"/>
      <c r="K126" s="65"/>
      <c r="L126" s="65"/>
      <c r="M126" s="65"/>
      <c r="N126" s="69"/>
      <c r="O126" s="70" t="s">
        <v>133</v>
      </c>
      <c r="P126" s="65"/>
      <c r="Q126" s="66"/>
    </row>
    <row r="127" spans="1:17" ht="15.75" customHeight="1">
      <c r="A127" s="13"/>
      <c r="B127" s="139" t="s">
        <v>39</v>
      </c>
      <c r="C127" s="140"/>
      <c r="D127" s="141" t="s">
        <v>134</v>
      </c>
      <c r="E127" s="62"/>
      <c r="F127" s="62"/>
      <c r="G127" s="62"/>
      <c r="H127" s="62"/>
      <c r="I127" s="62"/>
      <c r="J127" s="62"/>
      <c r="K127" s="62"/>
      <c r="L127" s="62"/>
      <c r="M127" s="62"/>
      <c r="N127" s="140"/>
      <c r="O127" s="143" t="s">
        <v>135</v>
      </c>
      <c r="P127" s="62"/>
      <c r="Q127" s="63"/>
    </row>
    <row r="128" spans="1:17" ht="15.75" customHeight="1">
      <c r="A128" s="13"/>
      <c r="B128" s="56" t="s">
        <v>136</v>
      </c>
      <c r="C128" s="57"/>
      <c r="D128" s="57"/>
      <c r="E128" s="57"/>
      <c r="F128" s="57"/>
      <c r="G128" s="57"/>
      <c r="H128" s="57"/>
      <c r="I128" s="57"/>
      <c r="J128" s="57"/>
      <c r="K128" s="57"/>
      <c r="L128" s="57"/>
      <c r="M128" s="57"/>
      <c r="N128" s="58"/>
      <c r="O128" s="59" t="str">
        <f>O127</f>
        <v>-</v>
      </c>
      <c r="P128" s="57"/>
      <c r="Q128" s="60"/>
    </row>
    <row r="129" spans="1:17" ht="15.75" customHeight="1">
      <c r="A129" s="13"/>
      <c r="B129" s="61"/>
      <c r="C129" s="62"/>
      <c r="D129" s="62"/>
      <c r="E129" s="62"/>
      <c r="F129" s="62"/>
      <c r="G129" s="62"/>
      <c r="H129" s="62"/>
      <c r="I129" s="62"/>
      <c r="J129" s="62"/>
      <c r="K129" s="62"/>
      <c r="L129" s="62"/>
      <c r="M129" s="62"/>
      <c r="N129" s="62"/>
      <c r="O129" s="62"/>
      <c r="P129" s="62"/>
      <c r="Q129" s="63"/>
    </row>
    <row r="130" spans="1:17" ht="15.75" customHeight="1">
      <c r="A130" s="13"/>
      <c r="B130" s="68" t="s">
        <v>94</v>
      </c>
      <c r="C130" s="65"/>
      <c r="D130" s="65"/>
      <c r="E130" s="65"/>
      <c r="F130" s="65"/>
      <c r="G130" s="65"/>
      <c r="H130" s="65"/>
      <c r="I130" s="65"/>
      <c r="J130" s="65"/>
      <c r="K130" s="65"/>
      <c r="L130" s="65"/>
      <c r="M130" s="65"/>
      <c r="N130" s="65"/>
      <c r="O130" s="65"/>
      <c r="P130" s="65"/>
      <c r="Q130" s="66"/>
    </row>
    <row r="131" spans="1:17" ht="15.75" customHeight="1">
      <c r="A131" s="13"/>
      <c r="B131" s="68" t="s">
        <v>95</v>
      </c>
      <c r="C131" s="69"/>
      <c r="D131" s="70" t="s">
        <v>137</v>
      </c>
      <c r="E131" s="65"/>
      <c r="F131" s="65"/>
      <c r="G131" s="65"/>
      <c r="H131" s="65"/>
      <c r="I131" s="65"/>
      <c r="J131" s="65"/>
      <c r="K131" s="65"/>
      <c r="L131" s="65"/>
      <c r="M131" s="65"/>
      <c r="N131" s="69"/>
      <c r="O131" s="70" t="s">
        <v>38</v>
      </c>
      <c r="P131" s="65"/>
      <c r="Q131" s="66"/>
    </row>
    <row r="132" spans="1:17" ht="15.75" customHeight="1">
      <c r="A132" s="13"/>
      <c r="B132" s="45" t="s">
        <v>122</v>
      </c>
      <c r="C132" s="46"/>
      <c r="D132" s="135" t="s">
        <v>138</v>
      </c>
      <c r="E132" s="53"/>
      <c r="F132" s="53"/>
      <c r="G132" s="53"/>
      <c r="H132" s="53"/>
      <c r="I132" s="53"/>
      <c r="J132" s="53"/>
      <c r="K132" s="53"/>
      <c r="L132" s="53"/>
      <c r="M132" s="53"/>
      <c r="N132" s="46"/>
      <c r="O132" s="180">
        <f>O124</f>
        <v>0</v>
      </c>
      <c r="P132" s="53"/>
      <c r="Q132" s="54"/>
    </row>
    <row r="133" spans="1:17" ht="15.75" customHeight="1">
      <c r="A133" s="13"/>
      <c r="B133" s="45" t="s">
        <v>131</v>
      </c>
      <c r="C133" s="46"/>
      <c r="D133" s="135" t="s">
        <v>132</v>
      </c>
      <c r="E133" s="53"/>
      <c r="F133" s="53"/>
      <c r="G133" s="53"/>
      <c r="H133" s="53"/>
      <c r="I133" s="53"/>
      <c r="J133" s="53"/>
      <c r="K133" s="53"/>
      <c r="L133" s="53"/>
      <c r="M133" s="53"/>
      <c r="N133" s="46"/>
      <c r="O133" s="52" t="str">
        <f>O128</f>
        <v>-</v>
      </c>
      <c r="P133" s="53"/>
      <c r="Q133" s="54"/>
    </row>
    <row r="134" spans="1:17" ht="15.75" customHeight="1">
      <c r="A134" s="13"/>
      <c r="B134" s="56" t="s">
        <v>139</v>
      </c>
      <c r="C134" s="57"/>
      <c r="D134" s="57"/>
      <c r="E134" s="57"/>
      <c r="F134" s="57"/>
      <c r="G134" s="57"/>
      <c r="H134" s="57"/>
      <c r="I134" s="57"/>
      <c r="J134" s="57"/>
      <c r="K134" s="57"/>
      <c r="L134" s="57"/>
      <c r="M134" s="57"/>
      <c r="N134" s="58"/>
      <c r="O134" s="181">
        <f>SUM(O132:Q133)</f>
        <v>0</v>
      </c>
      <c r="P134" s="57"/>
      <c r="Q134" s="60"/>
    </row>
    <row r="135" spans="1:17" ht="15.75" customHeight="1">
      <c r="A135" s="13"/>
      <c r="B135" s="182" t="s">
        <v>140</v>
      </c>
      <c r="C135" s="158"/>
      <c r="D135" s="158"/>
      <c r="E135" s="158"/>
      <c r="F135" s="158"/>
      <c r="G135" s="158"/>
      <c r="H135" s="158"/>
      <c r="I135" s="158"/>
      <c r="J135" s="158"/>
      <c r="K135" s="158"/>
      <c r="L135" s="158"/>
      <c r="M135" s="158"/>
      <c r="N135" s="158"/>
      <c r="O135" s="158"/>
      <c r="P135" s="158"/>
      <c r="Q135" s="159"/>
    </row>
    <row r="136" spans="1:17" ht="15.75" customHeight="1">
      <c r="A136" s="13"/>
      <c r="B136" s="121"/>
      <c r="C136" s="122"/>
      <c r="D136" s="122"/>
      <c r="E136" s="122"/>
      <c r="F136" s="122"/>
      <c r="G136" s="122"/>
      <c r="H136" s="122"/>
      <c r="I136" s="122"/>
      <c r="J136" s="122"/>
      <c r="K136" s="122"/>
      <c r="L136" s="122"/>
      <c r="M136" s="122"/>
      <c r="N136" s="122"/>
      <c r="O136" s="122"/>
      <c r="P136" s="122"/>
      <c r="Q136" s="123"/>
    </row>
    <row r="137" spans="1:17" ht="15.75" customHeight="1">
      <c r="A137" s="13"/>
      <c r="B137" s="187"/>
      <c r="C137" s="184"/>
      <c r="D137" s="184"/>
      <c r="E137" s="184"/>
      <c r="F137" s="184"/>
      <c r="G137" s="184"/>
      <c r="H137" s="184"/>
      <c r="I137" s="184"/>
      <c r="J137" s="184"/>
      <c r="K137" s="184"/>
      <c r="L137" s="184"/>
      <c r="M137" s="184"/>
      <c r="N137" s="184"/>
      <c r="O137" s="184"/>
      <c r="P137" s="184"/>
      <c r="Q137" s="186"/>
    </row>
    <row r="138" spans="1:17" ht="15.75" customHeight="1">
      <c r="A138" s="13"/>
      <c r="B138" s="95" t="s">
        <v>141</v>
      </c>
      <c r="C138" s="65"/>
      <c r="D138" s="65"/>
      <c r="E138" s="65"/>
      <c r="F138" s="65"/>
      <c r="G138" s="65"/>
      <c r="H138" s="65"/>
      <c r="I138" s="65"/>
      <c r="J138" s="65"/>
      <c r="K138" s="65"/>
      <c r="L138" s="65"/>
      <c r="M138" s="65"/>
      <c r="N138" s="65"/>
      <c r="O138" s="65"/>
      <c r="P138" s="65"/>
      <c r="Q138" s="66"/>
    </row>
    <row r="139" spans="1:17" ht="15.75" customHeight="1">
      <c r="A139" s="13"/>
      <c r="B139" s="20"/>
      <c r="C139" s="20"/>
      <c r="D139" s="20"/>
      <c r="E139" s="20"/>
      <c r="F139" s="20"/>
      <c r="G139" s="20"/>
      <c r="H139" s="20"/>
      <c r="I139" s="20"/>
      <c r="J139" s="20"/>
      <c r="K139" s="20"/>
      <c r="L139" s="20"/>
      <c r="M139" s="20"/>
      <c r="N139" s="20"/>
      <c r="O139" s="20"/>
      <c r="P139" s="20"/>
      <c r="Q139" s="20"/>
    </row>
    <row r="140" spans="1:17" ht="15.75" customHeight="1">
      <c r="A140" s="13"/>
      <c r="B140" s="190" t="s">
        <v>142</v>
      </c>
      <c r="C140" s="185"/>
      <c r="D140" s="183" t="s">
        <v>143</v>
      </c>
      <c r="E140" s="184"/>
      <c r="F140" s="184"/>
      <c r="G140" s="184"/>
      <c r="H140" s="184"/>
      <c r="I140" s="184"/>
      <c r="J140" s="184"/>
      <c r="K140" s="184"/>
      <c r="L140" s="184"/>
      <c r="M140" s="184"/>
      <c r="N140" s="185"/>
      <c r="O140" s="183" t="s">
        <v>38</v>
      </c>
      <c r="P140" s="184"/>
      <c r="Q140" s="186"/>
    </row>
    <row r="141" spans="1:17" ht="15.75" customHeight="1">
      <c r="A141" s="13"/>
      <c r="B141" s="139" t="s">
        <v>39</v>
      </c>
      <c r="C141" s="140"/>
      <c r="D141" s="141" t="s">
        <v>144</v>
      </c>
      <c r="E141" s="62"/>
      <c r="F141" s="62"/>
      <c r="G141" s="62"/>
      <c r="H141" s="62"/>
      <c r="I141" s="62"/>
      <c r="J141" s="62"/>
      <c r="K141" s="62"/>
      <c r="L141" s="62"/>
      <c r="M141" s="62"/>
      <c r="N141" s="140"/>
      <c r="O141" s="188">
        <f>'UNIFORME EPI E SEGURO DE VIDA'!F53</f>
        <v>0</v>
      </c>
      <c r="P141" s="119"/>
      <c r="Q141" s="119"/>
    </row>
    <row r="142" spans="1:17" ht="15.75" customHeight="1">
      <c r="A142" s="13"/>
      <c r="B142" s="132" t="s">
        <v>145</v>
      </c>
      <c r="C142" s="65"/>
      <c r="D142" s="65"/>
      <c r="E142" s="65"/>
      <c r="F142" s="65"/>
      <c r="G142" s="65"/>
      <c r="H142" s="65"/>
      <c r="I142" s="65"/>
      <c r="J142" s="65"/>
      <c r="K142" s="65"/>
      <c r="L142" s="65"/>
      <c r="M142" s="65"/>
      <c r="N142" s="69"/>
      <c r="O142" s="114">
        <f>O141</f>
        <v>0</v>
      </c>
      <c r="P142" s="65"/>
      <c r="Q142" s="66"/>
    </row>
    <row r="143" spans="1:17" ht="15.75" customHeight="1">
      <c r="A143" s="13"/>
      <c r="B143" s="21"/>
      <c r="C143" s="21"/>
      <c r="D143" s="21"/>
      <c r="E143" s="21"/>
      <c r="F143" s="21"/>
      <c r="G143" s="21"/>
      <c r="H143" s="21"/>
      <c r="I143" s="21"/>
      <c r="J143" s="21"/>
      <c r="K143" s="21"/>
      <c r="L143" s="21"/>
      <c r="M143" s="21"/>
      <c r="N143" s="21"/>
      <c r="O143" s="22"/>
      <c r="P143" s="22"/>
      <c r="Q143" s="22"/>
    </row>
    <row r="144" spans="1:17" ht="15.75" customHeight="1">
      <c r="A144" s="13"/>
      <c r="B144" s="190" t="s">
        <v>146</v>
      </c>
      <c r="C144" s="185"/>
      <c r="D144" s="183" t="s">
        <v>147</v>
      </c>
      <c r="E144" s="184"/>
      <c r="F144" s="184"/>
      <c r="G144" s="184"/>
      <c r="H144" s="184"/>
      <c r="I144" s="184"/>
      <c r="J144" s="184"/>
      <c r="K144" s="184"/>
      <c r="L144" s="184"/>
      <c r="M144" s="184"/>
      <c r="N144" s="185"/>
      <c r="O144" s="183" t="s">
        <v>38</v>
      </c>
      <c r="P144" s="184"/>
      <c r="Q144" s="186"/>
    </row>
    <row r="145" spans="1:17" ht="15.75" customHeight="1">
      <c r="A145" s="13"/>
      <c r="B145" s="97" t="s">
        <v>39</v>
      </c>
      <c r="C145" s="98"/>
      <c r="D145" s="151" t="s">
        <v>148</v>
      </c>
      <c r="E145" s="102"/>
      <c r="F145" s="102"/>
      <c r="G145" s="102"/>
      <c r="H145" s="102"/>
      <c r="I145" s="102"/>
      <c r="J145" s="102"/>
      <c r="K145" s="102"/>
      <c r="L145" s="102"/>
      <c r="M145" s="102"/>
      <c r="N145" s="98"/>
      <c r="O145" s="191">
        <f>MATERIAIS!G164</f>
        <v>0</v>
      </c>
      <c r="P145" s="192"/>
      <c r="Q145" s="192"/>
    </row>
    <row r="146" spans="1:17" ht="15.75" customHeight="1">
      <c r="A146" s="13"/>
      <c r="B146" s="45" t="s">
        <v>41</v>
      </c>
      <c r="C146" s="46"/>
      <c r="D146" s="153" t="s">
        <v>149</v>
      </c>
      <c r="E146" s="109"/>
      <c r="F146" s="109"/>
      <c r="G146" s="109"/>
      <c r="H146" s="109"/>
      <c r="I146" s="109"/>
      <c r="J146" s="109"/>
      <c r="K146" s="109"/>
      <c r="L146" s="109"/>
      <c r="M146" s="109"/>
      <c r="N146" s="48"/>
      <c r="O146" s="189">
        <v>0</v>
      </c>
      <c r="P146" s="53"/>
      <c r="Q146" s="54"/>
    </row>
    <row r="147" spans="1:17" ht="15.75" customHeight="1">
      <c r="A147" s="13"/>
      <c r="B147" s="47" t="s">
        <v>43</v>
      </c>
      <c r="C147" s="48"/>
      <c r="D147" s="153" t="s">
        <v>50</v>
      </c>
      <c r="E147" s="109"/>
      <c r="F147" s="109"/>
      <c r="G147" s="109"/>
      <c r="H147" s="109"/>
      <c r="I147" s="109"/>
      <c r="J147" s="109"/>
      <c r="K147" s="109"/>
      <c r="L147" s="109"/>
      <c r="M147" s="109"/>
      <c r="N147" s="48"/>
      <c r="O147" s="204">
        <v>0</v>
      </c>
      <c r="P147" s="109"/>
      <c r="Q147" s="112"/>
    </row>
    <row r="148" spans="1:17" ht="15.75" customHeight="1">
      <c r="A148" s="13"/>
      <c r="B148" s="132" t="s">
        <v>106</v>
      </c>
      <c r="C148" s="65"/>
      <c r="D148" s="65"/>
      <c r="E148" s="65"/>
      <c r="F148" s="65"/>
      <c r="G148" s="65"/>
      <c r="H148" s="65"/>
      <c r="I148" s="65"/>
      <c r="J148" s="65"/>
      <c r="K148" s="65"/>
      <c r="L148" s="65"/>
      <c r="M148" s="65"/>
      <c r="N148" s="69"/>
      <c r="O148" s="114">
        <f>SUM(O145:Q147)</f>
        <v>0</v>
      </c>
      <c r="P148" s="65"/>
      <c r="Q148" s="66"/>
    </row>
    <row r="149" spans="1:17" ht="15.75" customHeight="1">
      <c r="A149" s="13"/>
      <c r="B149" s="61"/>
      <c r="C149" s="62"/>
      <c r="D149" s="62"/>
      <c r="E149" s="62"/>
      <c r="F149" s="62"/>
      <c r="G149" s="62"/>
      <c r="H149" s="62"/>
      <c r="I149" s="62"/>
      <c r="J149" s="62"/>
      <c r="K149" s="62"/>
      <c r="L149" s="62"/>
      <c r="M149" s="62"/>
      <c r="N149" s="62"/>
      <c r="O149" s="62"/>
      <c r="P149" s="62"/>
      <c r="Q149" s="63"/>
    </row>
    <row r="150" spans="1:17" ht="15.75" customHeight="1">
      <c r="A150" s="13"/>
      <c r="B150" s="68" t="s">
        <v>94</v>
      </c>
      <c r="C150" s="65"/>
      <c r="D150" s="65"/>
      <c r="E150" s="65"/>
      <c r="F150" s="65"/>
      <c r="G150" s="65"/>
      <c r="H150" s="65"/>
      <c r="I150" s="65"/>
      <c r="J150" s="65"/>
      <c r="K150" s="65"/>
      <c r="L150" s="65"/>
      <c r="M150" s="65"/>
      <c r="N150" s="65"/>
      <c r="O150" s="65"/>
      <c r="P150" s="65"/>
      <c r="Q150" s="66"/>
    </row>
    <row r="151" spans="1:17" ht="15.75" customHeight="1">
      <c r="A151" s="13"/>
      <c r="B151" s="68" t="s">
        <v>95</v>
      </c>
      <c r="C151" s="69"/>
      <c r="D151" s="70" t="s">
        <v>150</v>
      </c>
      <c r="E151" s="65"/>
      <c r="F151" s="65"/>
      <c r="G151" s="65"/>
      <c r="H151" s="65"/>
      <c r="I151" s="65"/>
      <c r="J151" s="65"/>
      <c r="K151" s="65"/>
      <c r="L151" s="65"/>
      <c r="M151" s="65"/>
      <c r="N151" s="69"/>
      <c r="O151" s="70" t="s">
        <v>38</v>
      </c>
      <c r="P151" s="65"/>
      <c r="Q151" s="66"/>
    </row>
    <row r="152" spans="1:17" ht="15.75" customHeight="1">
      <c r="A152" s="13"/>
      <c r="B152" s="97" t="s">
        <v>142</v>
      </c>
      <c r="C152" s="98"/>
      <c r="D152" s="151" t="s">
        <v>151</v>
      </c>
      <c r="E152" s="102"/>
      <c r="F152" s="102"/>
      <c r="G152" s="102"/>
      <c r="H152" s="102"/>
      <c r="I152" s="102"/>
      <c r="J152" s="102"/>
      <c r="K152" s="102"/>
      <c r="L152" s="102"/>
      <c r="M152" s="102"/>
      <c r="N152" s="98"/>
      <c r="O152" s="101">
        <f>'UNIFORME EPI E SEGURO DE VIDA'!F53</f>
        <v>0</v>
      </c>
      <c r="P152" s="102"/>
      <c r="Q152" s="103"/>
    </row>
    <row r="153" spans="1:17" ht="15.75" customHeight="1">
      <c r="A153" s="13"/>
      <c r="B153" s="47" t="s">
        <v>146</v>
      </c>
      <c r="C153" s="48"/>
      <c r="D153" s="153" t="s">
        <v>152</v>
      </c>
      <c r="E153" s="109"/>
      <c r="F153" s="109"/>
      <c r="G153" s="109"/>
      <c r="H153" s="109"/>
      <c r="I153" s="109"/>
      <c r="J153" s="109"/>
      <c r="K153" s="109"/>
      <c r="L153" s="109"/>
      <c r="M153" s="109"/>
      <c r="N153" s="48"/>
      <c r="O153" s="111">
        <f>O148</f>
        <v>0</v>
      </c>
      <c r="P153" s="109"/>
      <c r="Q153" s="112"/>
    </row>
    <row r="154" spans="1:17" ht="15.75" customHeight="1">
      <c r="A154" s="13"/>
      <c r="B154" s="56" t="s">
        <v>153</v>
      </c>
      <c r="C154" s="57"/>
      <c r="D154" s="57"/>
      <c r="E154" s="57"/>
      <c r="F154" s="57"/>
      <c r="G154" s="57"/>
      <c r="H154" s="57"/>
      <c r="I154" s="57"/>
      <c r="J154" s="57"/>
      <c r="K154" s="57"/>
      <c r="L154" s="57"/>
      <c r="M154" s="57"/>
      <c r="N154" s="58"/>
      <c r="O154" s="59">
        <f>SUM(O152:Q153)</f>
        <v>0</v>
      </c>
      <c r="P154" s="57"/>
      <c r="Q154" s="60"/>
    </row>
    <row r="155" spans="1:17" ht="71.25" customHeight="1">
      <c r="A155" s="13"/>
      <c r="B155" s="167" t="s">
        <v>154</v>
      </c>
      <c r="C155" s="165"/>
      <c r="D155" s="165"/>
      <c r="E155" s="165"/>
      <c r="F155" s="165"/>
      <c r="G155" s="165"/>
      <c r="H155" s="165"/>
      <c r="I155" s="165"/>
      <c r="J155" s="165"/>
      <c r="K155" s="165"/>
      <c r="L155" s="165"/>
      <c r="M155" s="165"/>
      <c r="N155" s="165"/>
      <c r="O155" s="165"/>
      <c r="P155" s="165"/>
      <c r="Q155" s="166"/>
    </row>
    <row r="156" spans="1:17" ht="15.75" customHeight="1">
      <c r="A156" s="13"/>
      <c r="B156" s="95" t="s">
        <v>155</v>
      </c>
      <c r="C156" s="65"/>
      <c r="D156" s="65"/>
      <c r="E156" s="65"/>
      <c r="F156" s="65"/>
      <c r="G156" s="65"/>
      <c r="H156" s="65"/>
      <c r="I156" s="65"/>
      <c r="J156" s="65"/>
      <c r="K156" s="65"/>
      <c r="L156" s="65"/>
      <c r="M156" s="65"/>
      <c r="N156" s="65"/>
      <c r="O156" s="65"/>
      <c r="P156" s="65"/>
      <c r="Q156" s="66"/>
    </row>
    <row r="157" spans="1:17" ht="15.75" customHeight="1">
      <c r="A157" s="13"/>
      <c r="B157" s="20"/>
      <c r="C157" s="20"/>
      <c r="D157" s="20"/>
      <c r="E157" s="20"/>
      <c r="F157" s="20"/>
      <c r="G157" s="20"/>
      <c r="H157" s="20"/>
      <c r="I157" s="20"/>
      <c r="J157" s="20"/>
      <c r="K157" s="20"/>
      <c r="L157" s="20"/>
      <c r="M157" s="20"/>
      <c r="N157" s="20"/>
      <c r="O157" s="20"/>
      <c r="P157" s="20"/>
      <c r="Q157" s="20"/>
    </row>
    <row r="158" spans="1:17" ht="15.75" customHeight="1">
      <c r="A158" s="13"/>
      <c r="B158" s="124">
        <v>6</v>
      </c>
      <c r="C158" s="69"/>
      <c r="D158" s="96" t="s">
        <v>156</v>
      </c>
      <c r="E158" s="65"/>
      <c r="F158" s="65"/>
      <c r="G158" s="65"/>
      <c r="H158" s="65"/>
      <c r="I158" s="65"/>
      <c r="J158" s="65"/>
      <c r="K158" s="69"/>
      <c r="L158" s="96" t="s">
        <v>37</v>
      </c>
      <c r="M158" s="65"/>
      <c r="N158" s="69"/>
      <c r="O158" s="96" t="s">
        <v>38</v>
      </c>
      <c r="P158" s="65"/>
      <c r="Q158" s="66"/>
    </row>
    <row r="159" spans="1:17" ht="15.75" customHeight="1">
      <c r="A159" s="13"/>
      <c r="B159" s="173" t="s">
        <v>39</v>
      </c>
      <c r="C159" s="74"/>
      <c r="D159" s="99" t="s">
        <v>157</v>
      </c>
      <c r="E159" s="73"/>
      <c r="F159" s="73"/>
      <c r="G159" s="73"/>
      <c r="H159" s="73"/>
      <c r="I159" s="73"/>
      <c r="J159" s="73"/>
      <c r="K159" s="74"/>
      <c r="L159" s="169"/>
      <c r="M159" s="73"/>
      <c r="N159" s="74"/>
      <c r="O159" s="170">
        <f>L159*O178</f>
        <v>0</v>
      </c>
      <c r="P159" s="73"/>
      <c r="Q159" s="76"/>
    </row>
    <row r="160" spans="1:17" ht="15.75" customHeight="1">
      <c r="A160" s="13"/>
      <c r="B160" s="174" t="s">
        <v>41</v>
      </c>
      <c r="C160" s="46"/>
      <c r="D160" s="104" t="s">
        <v>158</v>
      </c>
      <c r="E160" s="53"/>
      <c r="F160" s="53"/>
      <c r="G160" s="53"/>
      <c r="H160" s="53"/>
      <c r="I160" s="53"/>
      <c r="J160" s="53"/>
      <c r="K160" s="46"/>
      <c r="L160" s="171"/>
      <c r="M160" s="53"/>
      <c r="N160" s="46"/>
      <c r="O160" s="52">
        <f>L$160*(O$178+O$159)</f>
        <v>0</v>
      </c>
      <c r="P160" s="53"/>
      <c r="Q160" s="54"/>
    </row>
    <row r="161" spans="1:17" ht="15.75" customHeight="1">
      <c r="A161" s="13"/>
      <c r="B161" s="175" t="s">
        <v>43</v>
      </c>
      <c r="C161" s="46"/>
      <c r="D161" s="172" t="s">
        <v>159</v>
      </c>
      <c r="E161" s="53"/>
      <c r="F161" s="53"/>
      <c r="G161" s="53"/>
      <c r="H161" s="53"/>
      <c r="I161" s="53"/>
      <c r="J161" s="53"/>
      <c r="K161" s="46"/>
      <c r="L161" s="168">
        <f>SUM(L162:N164)</f>
        <v>8.6499999999999994E-2</v>
      </c>
      <c r="M161" s="53"/>
      <c r="N161" s="46"/>
      <c r="O161" s="52">
        <f>SUM(O$162:Q$164)</f>
        <v>0</v>
      </c>
      <c r="P161" s="53"/>
      <c r="Q161" s="54"/>
    </row>
    <row r="162" spans="1:17" ht="15.75" customHeight="1">
      <c r="A162" s="13"/>
      <c r="B162" s="176" t="s">
        <v>160</v>
      </c>
      <c r="C162" s="46"/>
      <c r="D162" s="129" t="s">
        <v>161</v>
      </c>
      <c r="E162" s="53"/>
      <c r="F162" s="53"/>
      <c r="G162" s="53"/>
      <c r="H162" s="53"/>
      <c r="I162" s="53"/>
      <c r="J162" s="53"/>
      <c r="K162" s="46"/>
      <c r="L162" s="205">
        <v>6.4999999999999997E-3</v>
      </c>
      <c r="M162" s="53"/>
      <c r="N162" s="46"/>
      <c r="O162" s="131">
        <f t="shared" ref="O162:O164" si="3">((O$178+O$159+O$160)*L162)/(1-L$161)</f>
        <v>0</v>
      </c>
      <c r="P162" s="53"/>
      <c r="Q162" s="54"/>
    </row>
    <row r="163" spans="1:17" ht="15.75" customHeight="1">
      <c r="A163" s="13"/>
      <c r="B163" s="176" t="s">
        <v>162</v>
      </c>
      <c r="C163" s="46"/>
      <c r="D163" s="129" t="s">
        <v>163</v>
      </c>
      <c r="E163" s="53"/>
      <c r="F163" s="53"/>
      <c r="G163" s="53"/>
      <c r="H163" s="53"/>
      <c r="I163" s="53"/>
      <c r="J163" s="53"/>
      <c r="K163" s="46"/>
      <c r="L163" s="205">
        <v>0.03</v>
      </c>
      <c r="M163" s="53"/>
      <c r="N163" s="46"/>
      <c r="O163" s="131">
        <f t="shared" si="3"/>
        <v>0</v>
      </c>
      <c r="P163" s="53"/>
      <c r="Q163" s="54"/>
    </row>
    <row r="164" spans="1:17" ht="15.75" customHeight="1">
      <c r="A164" s="13"/>
      <c r="B164" s="176" t="s">
        <v>164</v>
      </c>
      <c r="C164" s="46"/>
      <c r="D164" s="129" t="s">
        <v>165</v>
      </c>
      <c r="E164" s="53"/>
      <c r="F164" s="53"/>
      <c r="G164" s="53"/>
      <c r="H164" s="53"/>
      <c r="I164" s="53"/>
      <c r="J164" s="53"/>
      <c r="K164" s="46"/>
      <c r="L164" s="205">
        <v>0.05</v>
      </c>
      <c r="M164" s="53"/>
      <c r="N164" s="46"/>
      <c r="O164" s="131">
        <f t="shared" si="3"/>
        <v>0</v>
      </c>
      <c r="P164" s="53"/>
      <c r="Q164" s="54"/>
    </row>
    <row r="165" spans="1:17" ht="15.75" customHeight="1">
      <c r="A165" s="13"/>
      <c r="B165" s="56" t="s">
        <v>166</v>
      </c>
      <c r="C165" s="57"/>
      <c r="D165" s="57"/>
      <c r="E165" s="57"/>
      <c r="F165" s="57"/>
      <c r="G165" s="57"/>
      <c r="H165" s="57"/>
      <c r="I165" s="57"/>
      <c r="J165" s="57"/>
      <c r="K165" s="57"/>
      <c r="L165" s="57"/>
      <c r="M165" s="57"/>
      <c r="N165" s="58"/>
      <c r="O165" s="163">
        <f>SUM(O159:Q161)</f>
        <v>0</v>
      </c>
      <c r="P165" s="57"/>
      <c r="Q165" s="60"/>
    </row>
    <row r="166" spans="1:17" ht="15.75" customHeight="1">
      <c r="A166" s="13"/>
      <c r="B166" s="164" t="s">
        <v>167</v>
      </c>
      <c r="C166" s="165"/>
      <c r="D166" s="165"/>
      <c r="E166" s="165"/>
      <c r="F166" s="165"/>
      <c r="G166" s="165"/>
      <c r="H166" s="165"/>
      <c r="I166" s="165"/>
      <c r="J166" s="165"/>
      <c r="K166" s="165"/>
      <c r="L166" s="165"/>
      <c r="M166" s="165"/>
      <c r="N166" s="165"/>
      <c r="O166" s="165"/>
      <c r="P166" s="165"/>
      <c r="Q166" s="166"/>
    </row>
    <row r="167" spans="1:17" ht="30" customHeight="1">
      <c r="A167" s="13"/>
      <c r="B167" s="161" t="s">
        <v>168</v>
      </c>
      <c r="C167" s="62"/>
      <c r="D167" s="62"/>
      <c r="E167" s="62"/>
      <c r="F167" s="62"/>
      <c r="G167" s="62"/>
      <c r="H167" s="62"/>
      <c r="I167" s="62"/>
      <c r="J167" s="62"/>
      <c r="K167" s="62"/>
      <c r="L167" s="62"/>
      <c r="M167" s="62"/>
      <c r="N167" s="62"/>
      <c r="O167" s="62"/>
      <c r="P167" s="62"/>
      <c r="Q167" s="63"/>
    </row>
    <row r="168" spans="1:17" ht="30" customHeight="1">
      <c r="A168" s="13"/>
      <c r="B168" s="161" t="s">
        <v>169</v>
      </c>
      <c r="C168" s="62"/>
      <c r="D168" s="62"/>
      <c r="E168" s="62"/>
      <c r="F168" s="62"/>
      <c r="G168" s="62"/>
      <c r="H168" s="62"/>
      <c r="I168" s="62"/>
      <c r="J168" s="62"/>
      <c r="K168" s="62"/>
      <c r="L168" s="62"/>
      <c r="M168" s="62"/>
      <c r="N168" s="62"/>
      <c r="O168" s="62"/>
      <c r="P168" s="62"/>
      <c r="Q168" s="63"/>
    </row>
    <row r="169" spans="1:17" ht="15.75" customHeight="1">
      <c r="A169" s="13"/>
      <c r="B169" s="15"/>
      <c r="C169" s="15"/>
      <c r="D169" s="15"/>
      <c r="E169" s="15"/>
      <c r="F169" s="15"/>
      <c r="G169" s="15"/>
      <c r="H169" s="15"/>
      <c r="I169" s="15"/>
      <c r="J169" s="15"/>
      <c r="K169" s="15"/>
      <c r="L169" s="15"/>
      <c r="M169" s="15"/>
      <c r="N169" s="15"/>
      <c r="O169" s="15"/>
      <c r="P169" s="15"/>
      <c r="Q169" s="15"/>
    </row>
    <row r="170" spans="1:17" ht="15.75" customHeight="1">
      <c r="A170" s="13"/>
      <c r="B170" s="95" t="s">
        <v>170</v>
      </c>
      <c r="C170" s="65"/>
      <c r="D170" s="65"/>
      <c r="E170" s="65"/>
      <c r="F170" s="65"/>
      <c r="G170" s="65"/>
      <c r="H170" s="65"/>
      <c r="I170" s="65"/>
      <c r="J170" s="65"/>
      <c r="K170" s="65"/>
      <c r="L170" s="65"/>
      <c r="M170" s="65"/>
      <c r="N170" s="65"/>
      <c r="O170" s="65"/>
      <c r="P170" s="65"/>
      <c r="Q170" s="66"/>
    </row>
    <row r="171" spans="1:17" ht="15.75" customHeight="1">
      <c r="A171" s="13"/>
      <c r="B171" s="17"/>
      <c r="C171" s="17"/>
      <c r="D171" s="17"/>
      <c r="E171" s="17"/>
      <c r="F171" s="17"/>
      <c r="G171" s="17"/>
      <c r="H171" s="17"/>
      <c r="I171" s="17"/>
      <c r="J171" s="17"/>
      <c r="K171" s="17"/>
      <c r="L171" s="17"/>
      <c r="M171" s="17"/>
      <c r="N171" s="17"/>
      <c r="O171" s="17"/>
      <c r="P171" s="17"/>
      <c r="Q171" s="17"/>
    </row>
    <row r="172" spans="1:17" ht="15.75" customHeight="1">
      <c r="A172" s="13"/>
      <c r="B172" s="124" t="s">
        <v>171</v>
      </c>
      <c r="C172" s="69"/>
      <c r="D172" s="96" t="s">
        <v>172</v>
      </c>
      <c r="E172" s="65"/>
      <c r="F172" s="65"/>
      <c r="G172" s="65"/>
      <c r="H172" s="65"/>
      <c r="I172" s="65"/>
      <c r="J172" s="65"/>
      <c r="K172" s="65"/>
      <c r="L172" s="65"/>
      <c r="M172" s="65"/>
      <c r="N172" s="69"/>
      <c r="O172" s="114" t="s">
        <v>38</v>
      </c>
      <c r="P172" s="65"/>
      <c r="Q172" s="66"/>
    </row>
    <row r="173" spans="1:17" ht="15.75" customHeight="1">
      <c r="A173" s="13"/>
      <c r="B173" s="206">
        <v>1</v>
      </c>
      <c r="C173" s="98"/>
      <c r="D173" s="162" t="s">
        <v>36</v>
      </c>
      <c r="E173" s="102"/>
      <c r="F173" s="102"/>
      <c r="G173" s="102"/>
      <c r="H173" s="102"/>
      <c r="I173" s="102"/>
      <c r="J173" s="102"/>
      <c r="K173" s="102"/>
      <c r="L173" s="102"/>
      <c r="M173" s="102"/>
      <c r="N173" s="98"/>
      <c r="O173" s="101">
        <f>O38</f>
        <v>0</v>
      </c>
      <c r="P173" s="102"/>
      <c r="Q173" s="103"/>
    </row>
    <row r="174" spans="1:17" ht="15.75" customHeight="1">
      <c r="A174" s="13"/>
      <c r="B174" s="177">
        <v>2</v>
      </c>
      <c r="C174" s="46"/>
      <c r="D174" s="172" t="s">
        <v>173</v>
      </c>
      <c r="E174" s="53"/>
      <c r="F174" s="53"/>
      <c r="G174" s="53"/>
      <c r="H174" s="53"/>
      <c r="I174" s="53"/>
      <c r="J174" s="53"/>
      <c r="K174" s="53"/>
      <c r="L174" s="53"/>
      <c r="M174" s="53"/>
      <c r="N174" s="46"/>
      <c r="O174" s="52">
        <f>O84</f>
        <v>0</v>
      </c>
      <c r="P174" s="53"/>
      <c r="Q174" s="54"/>
    </row>
    <row r="175" spans="1:17" ht="15.75" customHeight="1">
      <c r="A175" s="13"/>
      <c r="B175" s="177">
        <v>3</v>
      </c>
      <c r="C175" s="46"/>
      <c r="D175" s="172" t="s">
        <v>112</v>
      </c>
      <c r="E175" s="53"/>
      <c r="F175" s="53"/>
      <c r="G175" s="53"/>
      <c r="H175" s="53"/>
      <c r="I175" s="53"/>
      <c r="J175" s="53"/>
      <c r="K175" s="53"/>
      <c r="L175" s="53"/>
      <c r="M175" s="53"/>
      <c r="N175" s="46"/>
      <c r="O175" s="52">
        <f>O105</f>
        <v>0</v>
      </c>
      <c r="P175" s="53"/>
      <c r="Q175" s="54"/>
    </row>
    <row r="176" spans="1:17" ht="15.75" customHeight="1">
      <c r="A176" s="13"/>
      <c r="B176" s="177">
        <v>4</v>
      </c>
      <c r="C176" s="46"/>
      <c r="D176" s="172" t="s">
        <v>137</v>
      </c>
      <c r="E176" s="53"/>
      <c r="F176" s="53"/>
      <c r="G176" s="53"/>
      <c r="H176" s="53"/>
      <c r="I176" s="53"/>
      <c r="J176" s="53"/>
      <c r="K176" s="53"/>
      <c r="L176" s="53"/>
      <c r="M176" s="53"/>
      <c r="N176" s="46"/>
      <c r="O176" s="52">
        <f>O134</f>
        <v>0</v>
      </c>
      <c r="P176" s="53"/>
      <c r="Q176" s="54"/>
    </row>
    <row r="177" spans="1:17" ht="15.75" customHeight="1">
      <c r="A177" s="13"/>
      <c r="B177" s="211">
        <v>5</v>
      </c>
      <c r="C177" s="48"/>
      <c r="D177" s="212" t="s">
        <v>174</v>
      </c>
      <c r="E177" s="109"/>
      <c r="F177" s="109"/>
      <c r="G177" s="109"/>
      <c r="H177" s="109"/>
      <c r="I177" s="109"/>
      <c r="J177" s="109"/>
      <c r="K177" s="109"/>
      <c r="L177" s="109"/>
      <c r="M177" s="109"/>
      <c r="N177" s="48"/>
      <c r="O177" s="111">
        <f>O154</f>
        <v>0</v>
      </c>
      <c r="P177" s="109"/>
      <c r="Q177" s="112"/>
    </row>
    <row r="178" spans="1:17" ht="15.75" customHeight="1">
      <c r="A178" s="13"/>
      <c r="B178" s="132" t="s">
        <v>175</v>
      </c>
      <c r="C178" s="65"/>
      <c r="D178" s="65"/>
      <c r="E178" s="65"/>
      <c r="F178" s="65"/>
      <c r="G178" s="65"/>
      <c r="H178" s="65"/>
      <c r="I178" s="65"/>
      <c r="J178" s="65"/>
      <c r="K178" s="65"/>
      <c r="L178" s="65"/>
      <c r="M178" s="65"/>
      <c r="N178" s="69"/>
      <c r="O178" s="114">
        <f>SUM(O173:Q177)</f>
        <v>0</v>
      </c>
      <c r="P178" s="65"/>
      <c r="Q178" s="66"/>
    </row>
    <row r="179" spans="1:17" ht="15.75" customHeight="1">
      <c r="A179" s="13"/>
      <c r="B179" s="207">
        <v>6</v>
      </c>
      <c r="C179" s="140"/>
      <c r="D179" s="208" t="s">
        <v>176</v>
      </c>
      <c r="E179" s="62"/>
      <c r="F179" s="62"/>
      <c r="G179" s="62"/>
      <c r="H179" s="62"/>
      <c r="I179" s="62"/>
      <c r="J179" s="62"/>
      <c r="K179" s="62"/>
      <c r="L179" s="62"/>
      <c r="M179" s="62"/>
      <c r="N179" s="140"/>
      <c r="O179" s="52">
        <f>O165</f>
        <v>0</v>
      </c>
      <c r="P179" s="53"/>
      <c r="Q179" s="54"/>
    </row>
    <row r="180" spans="1:17" ht="15.75" customHeight="1">
      <c r="A180" s="13"/>
      <c r="B180" s="56" t="s">
        <v>177</v>
      </c>
      <c r="C180" s="57"/>
      <c r="D180" s="57"/>
      <c r="E180" s="57"/>
      <c r="F180" s="57"/>
      <c r="G180" s="57"/>
      <c r="H180" s="57"/>
      <c r="I180" s="57"/>
      <c r="J180" s="57"/>
      <c r="K180" s="57"/>
      <c r="L180" s="57"/>
      <c r="M180" s="57"/>
      <c r="N180" s="58"/>
      <c r="O180" s="59">
        <f>SUM(O178:Q179)</f>
        <v>0</v>
      </c>
      <c r="P180" s="57"/>
      <c r="Q180" s="60"/>
    </row>
    <row r="181" spans="1:17" ht="15.75" customHeight="1">
      <c r="A181" s="13"/>
      <c r="B181" s="209" t="s">
        <v>178</v>
      </c>
      <c r="C181" s="158"/>
      <c r="D181" s="158"/>
      <c r="E181" s="158"/>
      <c r="F181" s="158"/>
      <c r="G181" s="158"/>
      <c r="H181" s="158"/>
      <c r="I181" s="158"/>
      <c r="J181" s="158"/>
      <c r="K181" s="158"/>
      <c r="L181" s="158"/>
      <c r="M181" s="158"/>
      <c r="N181" s="158"/>
      <c r="O181" s="158"/>
      <c r="P181" s="158"/>
      <c r="Q181" s="159"/>
    </row>
    <row r="182" spans="1:17" ht="15.75" customHeight="1">
      <c r="A182" s="13"/>
      <c r="B182" s="118"/>
      <c r="C182" s="119"/>
      <c r="D182" s="119"/>
      <c r="E182" s="119"/>
      <c r="F182" s="119"/>
      <c r="G182" s="119"/>
      <c r="H182" s="119"/>
      <c r="I182" s="119"/>
      <c r="J182" s="119"/>
      <c r="K182" s="119"/>
      <c r="L182" s="119"/>
      <c r="M182" s="119"/>
      <c r="N182" s="119"/>
      <c r="O182" s="119"/>
      <c r="P182" s="119"/>
      <c r="Q182" s="120"/>
    </row>
    <row r="183" spans="1:17" ht="15.75" customHeight="1">
      <c r="A183" s="13"/>
      <c r="B183" s="118"/>
      <c r="C183" s="119"/>
      <c r="D183" s="119"/>
      <c r="E183" s="119"/>
      <c r="F183" s="119"/>
      <c r="G183" s="119"/>
      <c r="H183" s="119"/>
      <c r="I183" s="119"/>
      <c r="J183" s="119"/>
      <c r="K183" s="119"/>
      <c r="L183" s="119"/>
      <c r="M183" s="119"/>
      <c r="N183" s="119"/>
      <c r="O183" s="119"/>
      <c r="P183" s="119"/>
      <c r="Q183" s="120"/>
    </row>
    <row r="184" spans="1:17" ht="15.75" customHeight="1">
      <c r="A184" s="13"/>
      <c r="B184" s="118"/>
      <c r="C184" s="119"/>
      <c r="D184" s="119"/>
      <c r="E184" s="119"/>
      <c r="F184" s="119"/>
      <c r="G184" s="119"/>
      <c r="H184" s="119"/>
      <c r="I184" s="119"/>
      <c r="J184" s="119"/>
      <c r="K184" s="119"/>
      <c r="L184" s="119"/>
      <c r="M184" s="119"/>
      <c r="N184" s="119"/>
      <c r="O184" s="119"/>
      <c r="P184" s="119"/>
      <c r="Q184" s="120"/>
    </row>
    <row r="185" spans="1:17" ht="15.75" customHeight="1">
      <c r="A185" s="13"/>
      <c r="B185" s="118"/>
      <c r="C185" s="119"/>
      <c r="D185" s="119"/>
      <c r="E185" s="119"/>
      <c r="F185" s="119"/>
      <c r="G185" s="119"/>
      <c r="H185" s="119"/>
      <c r="I185" s="119"/>
      <c r="J185" s="119"/>
      <c r="K185" s="119"/>
      <c r="L185" s="119"/>
      <c r="M185" s="119"/>
      <c r="N185" s="119"/>
      <c r="O185" s="119"/>
      <c r="P185" s="119"/>
      <c r="Q185" s="120"/>
    </row>
    <row r="186" spans="1:17" ht="15.75" customHeight="1">
      <c r="A186" s="13"/>
      <c r="B186" s="121"/>
      <c r="C186" s="122"/>
      <c r="D186" s="122"/>
      <c r="E186" s="122"/>
      <c r="F186" s="122"/>
      <c r="G186" s="122"/>
      <c r="H186" s="122"/>
      <c r="I186" s="122"/>
      <c r="J186" s="122"/>
      <c r="K186" s="122"/>
      <c r="L186" s="122"/>
      <c r="M186" s="122"/>
      <c r="N186" s="122"/>
      <c r="O186" s="122"/>
      <c r="P186" s="122"/>
      <c r="Q186" s="123"/>
    </row>
    <row r="187" spans="1:17" ht="15.75" customHeight="1">
      <c r="A187" s="12"/>
      <c r="B187" s="210" t="s">
        <v>179</v>
      </c>
      <c r="C187" s="147"/>
      <c r="D187" s="147"/>
      <c r="E187" s="147"/>
      <c r="F187" s="147"/>
      <c r="G187" s="147"/>
      <c r="H187" s="147"/>
      <c r="I187" s="147"/>
      <c r="J187" s="147"/>
      <c r="K187" s="147"/>
      <c r="L187" s="147"/>
      <c r="M187" s="147"/>
      <c r="N187" s="147"/>
      <c r="O187" s="147"/>
      <c r="P187" s="147"/>
      <c r="Q187" s="148"/>
    </row>
    <row r="188" spans="1:17" ht="15.75" customHeight="1">
      <c r="A188" s="12"/>
      <c r="B188" s="118"/>
      <c r="C188" s="119"/>
      <c r="D188" s="119"/>
      <c r="E188" s="119"/>
      <c r="F188" s="119"/>
      <c r="G188" s="119"/>
      <c r="H188" s="119"/>
      <c r="I188" s="119"/>
      <c r="J188" s="119"/>
      <c r="K188" s="119"/>
      <c r="L188" s="119"/>
      <c r="M188" s="119"/>
      <c r="N188" s="119"/>
      <c r="O188" s="119"/>
      <c r="P188" s="119"/>
      <c r="Q188" s="120"/>
    </row>
    <row r="189" spans="1:17" ht="15.75" customHeight="1">
      <c r="A189" s="12"/>
      <c r="B189" s="121"/>
      <c r="C189" s="122"/>
      <c r="D189" s="122"/>
      <c r="E189" s="122"/>
      <c r="F189" s="122"/>
      <c r="G189" s="122"/>
      <c r="H189" s="122"/>
      <c r="I189" s="122"/>
      <c r="J189" s="122"/>
      <c r="K189" s="122"/>
      <c r="L189" s="122"/>
      <c r="M189" s="122"/>
      <c r="N189" s="122"/>
      <c r="O189" s="122"/>
      <c r="P189" s="122"/>
      <c r="Q189" s="123"/>
    </row>
    <row r="190" spans="1:17" ht="15.75" customHeight="1">
      <c r="A190" s="12"/>
      <c r="B190" s="210" t="s">
        <v>180</v>
      </c>
      <c r="C190" s="147"/>
      <c r="D190" s="147"/>
      <c r="E190" s="147"/>
      <c r="F190" s="147"/>
      <c r="G190" s="147"/>
      <c r="H190" s="147"/>
      <c r="I190" s="147"/>
      <c r="J190" s="147"/>
      <c r="K190" s="147"/>
      <c r="L190" s="147"/>
      <c r="M190" s="147"/>
      <c r="N190" s="147"/>
      <c r="O190" s="147"/>
      <c r="P190" s="147"/>
      <c r="Q190" s="148"/>
    </row>
    <row r="191" spans="1:17" ht="57.75" customHeight="1">
      <c r="A191" s="12"/>
      <c r="B191" s="121"/>
      <c r="C191" s="122"/>
      <c r="D191" s="122"/>
      <c r="E191" s="122"/>
      <c r="F191" s="122"/>
      <c r="G191" s="122"/>
      <c r="H191" s="122"/>
      <c r="I191" s="122"/>
      <c r="J191" s="122"/>
      <c r="K191" s="122"/>
      <c r="L191" s="122"/>
      <c r="M191" s="122"/>
      <c r="N191" s="122"/>
      <c r="O191" s="122"/>
      <c r="P191" s="122"/>
      <c r="Q191" s="123"/>
    </row>
    <row r="192" spans="1:17" ht="15.75" customHeight="1">
      <c r="A192" s="12"/>
      <c r="B192" s="12"/>
      <c r="C192" s="12"/>
      <c r="D192" s="12"/>
      <c r="E192" s="12"/>
      <c r="F192" s="12"/>
      <c r="G192" s="12"/>
      <c r="H192" s="12"/>
      <c r="I192" s="12"/>
      <c r="J192" s="12"/>
      <c r="K192" s="12"/>
      <c r="L192" s="12"/>
      <c r="M192" s="12"/>
      <c r="N192" s="12"/>
      <c r="O192" s="12"/>
      <c r="P192" s="12"/>
      <c r="Q192" s="12"/>
    </row>
    <row r="193" spans="1:17" ht="15.75" customHeight="1">
      <c r="A193" s="12"/>
      <c r="B193" s="12"/>
      <c r="C193" s="12"/>
      <c r="D193" s="12"/>
      <c r="E193" s="12"/>
      <c r="F193" s="12"/>
      <c r="G193" s="12"/>
      <c r="H193" s="12"/>
      <c r="I193" s="12"/>
      <c r="J193" s="12"/>
      <c r="K193" s="12"/>
      <c r="L193" s="12"/>
      <c r="M193" s="12"/>
      <c r="N193" s="12"/>
      <c r="O193" s="12"/>
      <c r="P193" s="12"/>
      <c r="Q193" s="12"/>
    </row>
    <row r="194" spans="1:17" ht="15.75" customHeight="1"/>
    <row r="195" spans="1:17" ht="15.75" customHeight="1"/>
    <row r="196" spans="1:17" ht="15.75" customHeight="1"/>
    <row r="197" spans="1:17" ht="15.75" customHeight="1"/>
    <row r="198" spans="1:17" ht="15.75" customHeight="1"/>
    <row r="199" spans="1:17" ht="15.75" customHeight="1"/>
    <row r="200" spans="1:17" ht="15.75" customHeight="1"/>
    <row r="201" spans="1:17" ht="15.75" customHeight="1"/>
    <row r="202" spans="1:17" ht="15.75" customHeight="1"/>
    <row r="203" spans="1:17" ht="15.75" customHeight="1"/>
    <row r="204" spans="1:17" ht="15.75" customHeight="1"/>
    <row r="205" spans="1:17" ht="15.75" customHeight="1"/>
    <row r="206" spans="1:17" ht="15.75" customHeight="1"/>
    <row r="207" spans="1:17" ht="15.75" customHeight="1"/>
    <row r="208" spans="1:17"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88">
    <mergeCell ref="B2:Q8"/>
    <mergeCell ref="B180:N180"/>
    <mergeCell ref="O180:Q180"/>
    <mergeCell ref="B181:Q186"/>
    <mergeCell ref="B187:Q189"/>
    <mergeCell ref="B190:Q191"/>
    <mergeCell ref="D176:N176"/>
    <mergeCell ref="O176:Q176"/>
    <mergeCell ref="B177:C177"/>
    <mergeCell ref="D177:N177"/>
    <mergeCell ref="O177:Q177"/>
    <mergeCell ref="B178:N178"/>
    <mergeCell ref="O178:Q178"/>
    <mergeCell ref="B172:C172"/>
    <mergeCell ref="B173:C173"/>
    <mergeCell ref="B174:C174"/>
    <mergeCell ref="D174:N174"/>
    <mergeCell ref="O174:Q174"/>
    <mergeCell ref="D175:N175"/>
    <mergeCell ref="O175:Q175"/>
    <mergeCell ref="B179:C179"/>
    <mergeCell ref="D179:N179"/>
    <mergeCell ref="O179:Q179"/>
    <mergeCell ref="B150:Q150"/>
    <mergeCell ref="L164:N164"/>
    <mergeCell ref="O164:Q164"/>
    <mergeCell ref="D162:K162"/>
    <mergeCell ref="L162:N162"/>
    <mergeCell ref="O162:Q162"/>
    <mergeCell ref="D163:K163"/>
    <mergeCell ref="L163:N163"/>
    <mergeCell ref="O163:Q163"/>
    <mergeCell ref="D164:K164"/>
    <mergeCell ref="B126:C126"/>
    <mergeCell ref="B127:C127"/>
    <mergeCell ref="B131:C131"/>
    <mergeCell ref="B147:C147"/>
    <mergeCell ref="D147:N147"/>
    <mergeCell ref="O147:Q147"/>
    <mergeCell ref="B148:N148"/>
    <mergeCell ref="O148:Q148"/>
    <mergeCell ref="B149:Q149"/>
    <mergeCell ref="B119:C119"/>
    <mergeCell ref="D119:K119"/>
    <mergeCell ref="L119:N119"/>
    <mergeCell ref="O119:Q119"/>
    <mergeCell ref="D120:K120"/>
    <mergeCell ref="L120:N120"/>
    <mergeCell ref="O120:Q120"/>
    <mergeCell ref="L123:N123"/>
    <mergeCell ref="O123:Q123"/>
    <mergeCell ref="D121:K121"/>
    <mergeCell ref="L121:N121"/>
    <mergeCell ref="O121:Q121"/>
    <mergeCell ref="D122:K122"/>
    <mergeCell ref="L122:N122"/>
    <mergeCell ref="O122:Q122"/>
    <mergeCell ref="D123:K123"/>
    <mergeCell ref="B120:C120"/>
    <mergeCell ref="B121:C121"/>
    <mergeCell ref="B122:C122"/>
    <mergeCell ref="B123:C123"/>
    <mergeCell ref="L118:N118"/>
    <mergeCell ref="O118:Q118"/>
    <mergeCell ref="B116:Q116"/>
    <mergeCell ref="B117:C117"/>
    <mergeCell ref="D117:K117"/>
    <mergeCell ref="L117:N117"/>
    <mergeCell ref="O117:Q117"/>
    <mergeCell ref="B118:C118"/>
    <mergeCell ref="D118:K118"/>
    <mergeCell ref="D146:N146"/>
    <mergeCell ref="O146:Q146"/>
    <mergeCell ref="B140:C140"/>
    <mergeCell ref="B141:C141"/>
    <mergeCell ref="B144:C144"/>
    <mergeCell ref="B145:C145"/>
    <mergeCell ref="D145:N145"/>
    <mergeCell ref="O145:Q145"/>
    <mergeCell ref="B146:C146"/>
    <mergeCell ref="O133:Q133"/>
    <mergeCell ref="B134:N134"/>
    <mergeCell ref="O134:Q134"/>
    <mergeCell ref="B135:Q136"/>
    <mergeCell ref="B142:N142"/>
    <mergeCell ref="D144:N144"/>
    <mergeCell ref="O144:Q144"/>
    <mergeCell ref="B137:Q137"/>
    <mergeCell ref="B138:Q138"/>
    <mergeCell ref="D140:N140"/>
    <mergeCell ref="O140:Q140"/>
    <mergeCell ref="D141:N141"/>
    <mergeCell ref="O141:Q141"/>
    <mergeCell ref="O142:Q142"/>
    <mergeCell ref="B162:C162"/>
    <mergeCell ref="B163:C163"/>
    <mergeCell ref="B164:C164"/>
    <mergeCell ref="B175:C175"/>
    <mergeCell ref="B176:C176"/>
    <mergeCell ref="B124:K124"/>
    <mergeCell ref="L124:N124"/>
    <mergeCell ref="O124:Q124"/>
    <mergeCell ref="B125:Q125"/>
    <mergeCell ref="D126:N126"/>
    <mergeCell ref="O126:Q126"/>
    <mergeCell ref="O127:Q127"/>
    <mergeCell ref="D127:N127"/>
    <mergeCell ref="B128:N128"/>
    <mergeCell ref="O128:Q128"/>
    <mergeCell ref="B129:Q129"/>
    <mergeCell ref="B130:Q130"/>
    <mergeCell ref="D131:N131"/>
    <mergeCell ref="O131:Q131"/>
    <mergeCell ref="B132:C132"/>
    <mergeCell ref="B133:C133"/>
    <mergeCell ref="D132:N132"/>
    <mergeCell ref="O132:Q132"/>
    <mergeCell ref="D133:N133"/>
    <mergeCell ref="B154:N154"/>
    <mergeCell ref="O154:Q154"/>
    <mergeCell ref="B155:Q155"/>
    <mergeCell ref="B156:Q156"/>
    <mergeCell ref="D158:K158"/>
    <mergeCell ref="L158:N158"/>
    <mergeCell ref="O158:Q158"/>
    <mergeCell ref="L161:N161"/>
    <mergeCell ref="O161:Q161"/>
    <mergeCell ref="D159:K159"/>
    <mergeCell ref="L159:N159"/>
    <mergeCell ref="O159:Q159"/>
    <mergeCell ref="D160:K160"/>
    <mergeCell ref="L160:N160"/>
    <mergeCell ref="O160:Q160"/>
    <mergeCell ref="D161:K161"/>
    <mergeCell ref="B158:C158"/>
    <mergeCell ref="B159:C159"/>
    <mergeCell ref="B160:C160"/>
    <mergeCell ref="B161:C161"/>
    <mergeCell ref="B108:Q109"/>
    <mergeCell ref="B110:Q110"/>
    <mergeCell ref="B111:Q111"/>
    <mergeCell ref="B112:Q113"/>
    <mergeCell ref="B115:Q115"/>
    <mergeCell ref="D172:N172"/>
    <mergeCell ref="D173:N173"/>
    <mergeCell ref="O173:Q173"/>
    <mergeCell ref="B165:N165"/>
    <mergeCell ref="O165:Q165"/>
    <mergeCell ref="B166:Q166"/>
    <mergeCell ref="B167:Q167"/>
    <mergeCell ref="B168:Q168"/>
    <mergeCell ref="B170:Q170"/>
    <mergeCell ref="O172:Q172"/>
    <mergeCell ref="D153:N153"/>
    <mergeCell ref="O153:Q153"/>
    <mergeCell ref="B151:C151"/>
    <mergeCell ref="D151:N151"/>
    <mergeCell ref="O151:Q151"/>
    <mergeCell ref="B152:C152"/>
    <mergeCell ref="D152:N152"/>
    <mergeCell ref="O152:Q152"/>
    <mergeCell ref="B153:C153"/>
    <mergeCell ref="B103:C103"/>
    <mergeCell ref="D103:N103"/>
    <mergeCell ref="O103:Q103"/>
    <mergeCell ref="B104:C104"/>
    <mergeCell ref="D104:N104"/>
    <mergeCell ref="O104:Q104"/>
    <mergeCell ref="O105:Q105"/>
    <mergeCell ref="B105:N105"/>
    <mergeCell ref="B106:Q107"/>
    <mergeCell ref="B96:C96"/>
    <mergeCell ref="D96:K96"/>
    <mergeCell ref="L96:N96"/>
    <mergeCell ref="O96:Q96"/>
    <mergeCell ref="B97:C97"/>
    <mergeCell ref="L97:N97"/>
    <mergeCell ref="O97:Q97"/>
    <mergeCell ref="D102:N102"/>
    <mergeCell ref="O102:Q102"/>
    <mergeCell ref="D97:K97"/>
    <mergeCell ref="B98:N98"/>
    <mergeCell ref="O98:Q98"/>
    <mergeCell ref="B99:Q99"/>
    <mergeCell ref="B100:Q100"/>
    <mergeCell ref="B101:Q101"/>
    <mergeCell ref="B102:C102"/>
    <mergeCell ref="B82:C82"/>
    <mergeCell ref="B83:C83"/>
    <mergeCell ref="B90:C90"/>
    <mergeCell ref="B91:C91"/>
    <mergeCell ref="B94:C94"/>
    <mergeCell ref="B95:C95"/>
    <mergeCell ref="D95:K95"/>
    <mergeCell ref="L95:N95"/>
    <mergeCell ref="O95:Q95"/>
    <mergeCell ref="B60:Q60"/>
    <mergeCell ref="B61:Q62"/>
    <mergeCell ref="B64:C64"/>
    <mergeCell ref="D64:N64"/>
    <mergeCell ref="O64:Q64"/>
    <mergeCell ref="D65:N65"/>
    <mergeCell ref="O65:Q65"/>
    <mergeCell ref="B71:C71"/>
    <mergeCell ref="B72:C72"/>
    <mergeCell ref="B57:K57"/>
    <mergeCell ref="L59:N59"/>
    <mergeCell ref="O59:Q59"/>
    <mergeCell ref="L57:N57"/>
    <mergeCell ref="O57:Q57"/>
    <mergeCell ref="B58:C58"/>
    <mergeCell ref="D58:K58"/>
    <mergeCell ref="L58:N58"/>
    <mergeCell ref="O58:Q58"/>
    <mergeCell ref="B59:K59"/>
    <mergeCell ref="B54:C54"/>
    <mergeCell ref="D54:K54"/>
    <mergeCell ref="L54:N54"/>
    <mergeCell ref="O54:Q54"/>
    <mergeCell ref="B55:C55"/>
    <mergeCell ref="O55:Q55"/>
    <mergeCell ref="D55:K55"/>
    <mergeCell ref="L55:N55"/>
    <mergeCell ref="B56:C56"/>
    <mergeCell ref="D56:K56"/>
    <mergeCell ref="L56:N56"/>
    <mergeCell ref="O56:Q56"/>
    <mergeCell ref="O51:Q51"/>
    <mergeCell ref="D51:K51"/>
    <mergeCell ref="L51:N51"/>
    <mergeCell ref="B52:C52"/>
    <mergeCell ref="D52:K52"/>
    <mergeCell ref="L52:N52"/>
    <mergeCell ref="O52:Q52"/>
    <mergeCell ref="B53:C53"/>
    <mergeCell ref="O53:Q53"/>
    <mergeCell ref="D53:K53"/>
    <mergeCell ref="L53:N53"/>
    <mergeCell ref="B43:C43"/>
    <mergeCell ref="D43:K43"/>
    <mergeCell ref="L43:N43"/>
    <mergeCell ref="O43:Q43"/>
    <mergeCell ref="B44:C44"/>
    <mergeCell ref="O44:Q44"/>
    <mergeCell ref="D44:K44"/>
    <mergeCell ref="L44:N44"/>
    <mergeCell ref="B45:N45"/>
    <mergeCell ref="O45:Q45"/>
    <mergeCell ref="D94:K94"/>
    <mergeCell ref="L94:N94"/>
    <mergeCell ref="O94:Q94"/>
    <mergeCell ref="L36:N36"/>
    <mergeCell ref="O36:Q36"/>
    <mergeCell ref="D34:K34"/>
    <mergeCell ref="L34:N34"/>
    <mergeCell ref="O34:Q34"/>
    <mergeCell ref="D35:K35"/>
    <mergeCell ref="L35:N35"/>
    <mergeCell ref="O35:Q35"/>
    <mergeCell ref="D36:K36"/>
    <mergeCell ref="D42:K42"/>
    <mergeCell ref="L42:N42"/>
    <mergeCell ref="B46:Q47"/>
    <mergeCell ref="B49:C49"/>
    <mergeCell ref="D49:K49"/>
    <mergeCell ref="L49:N49"/>
    <mergeCell ref="O49:Q49"/>
    <mergeCell ref="B50:C50"/>
    <mergeCell ref="D50:K50"/>
    <mergeCell ref="L50:N50"/>
    <mergeCell ref="O50:Q50"/>
    <mergeCell ref="B51:C51"/>
    <mergeCell ref="B65:C65"/>
    <mergeCell ref="B66:C66"/>
    <mergeCell ref="B67:C67"/>
    <mergeCell ref="D67:N67"/>
    <mergeCell ref="O67:Q67"/>
    <mergeCell ref="D68:N68"/>
    <mergeCell ref="O68:Q68"/>
    <mergeCell ref="D69:N69"/>
    <mergeCell ref="O69:Q69"/>
    <mergeCell ref="D66:N66"/>
    <mergeCell ref="O66:Q66"/>
    <mergeCell ref="W75:AL77"/>
    <mergeCell ref="B80:C80"/>
    <mergeCell ref="O80:Q80"/>
    <mergeCell ref="D80:N80"/>
    <mergeCell ref="B79:Q79"/>
    <mergeCell ref="B88:C88"/>
    <mergeCell ref="B89:C89"/>
    <mergeCell ref="D89:K89"/>
    <mergeCell ref="L89:N89"/>
    <mergeCell ref="O89:Q89"/>
    <mergeCell ref="B75:Q77"/>
    <mergeCell ref="D81:N81"/>
    <mergeCell ref="O81:Q81"/>
    <mergeCell ref="D82:N82"/>
    <mergeCell ref="O82:Q82"/>
    <mergeCell ref="L88:N88"/>
    <mergeCell ref="O88:Q88"/>
    <mergeCell ref="D83:N83"/>
    <mergeCell ref="O83:Q83"/>
    <mergeCell ref="B84:N84"/>
    <mergeCell ref="O84:Q84"/>
    <mergeCell ref="B85:Q85"/>
    <mergeCell ref="B86:Q86"/>
    <mergeCell ref="D88:K88"/>
    <mergeCell ref="B68:C68"/>
    <mergeCell ref="B69:C69"/>
    <mergeCell ref="D90:K90"/>
    <mergeCell ref="D91:K91"/>
    <mergeCell ref="L91:N91"/>
    <mergeCell ref="O91:Q91"/>
    <mergeCell ref="B92:N92"/>
    <mergeCell ref="O92:Q92"/>
    <mergeCell ref="B93:Q93"/>
    <mergeCell ref="L90:N90"/>
    <mergeCell ref="O90:Q90"/>
    <mergeCell ref="B70:C70"/>
    <mergeCell ref="D70:N70"/>
    <mergeCell ref="O70:Q70"/>
    <mergeCell ref="D71:N71"/>
    <mergeCell ref="O71:Q71"/>
    <mergeCell ref="D72:N72"/>
    <mergeCell ref="O72:Q72"/>
    <mergeCell ref="D73:N73"/>
    <mergeCell ref="O73:Q73"/>
    <mergeCell ref="B74:N74"/>
    <mergeCell ref="O74:Q74"/>
    <mergeCell ref="B73:C73"/>
    <mergeCell ref="B81:C81"/>
    <mergeCell ref="B28:Q28"/>
    <mergeCell ref="B29:Q29"/>
    <mergeCell ref="B31:C31"/>
    <mergeCell ref="D31:K31"/>
    <mergeCell ref="L31:N31"/>
    <mergeCell ref="O31:Q31"/>
    <mergeCell ref="B32:C32"/>
    <mergeCell ref="D32:K32"/>
    <mergeCell ref="L32:N32"/>
    <mergeCell ref="O32:Q32"/>
    <mergeCell ref="B23:I23"/>
    <mergeCell ref="J23:Q23"/>
    <mergeCell ref="B24:I24"/>
    <mergeCell ref="J24:Q24"/>
    <mergeCell ref="B25:I25"/>
    <mergeCell ref="J25:Q25"/>
    <mergeCell ref="B26:I26"/>
    <mergeCell ref="J26:Q26"/>
    <mergeCell ref="B27:I27"/>
    <mergeCell ref="J27:Q27"/>
    <mergeCell ref="B39:Q39"/>
    <mergeCell ref="B40:Q40"/>
    <mergeCell ref="B41:Q41"/>
    <mergeCell ref="B42:C42"/>
    <mergeCell ref="O42:Q42"/>
    <mergeCell ref="B12:Q12"/>
    <mergeCell ref="B13:I13"/>
    <mergeCell ref="J13:Q13"/>
    <mergeCell ref="B14:I14"/>
    <mergeCell ref="J14:Q14"/>
    <mergeCell ref="B15:I15"/>
    <mergeCell ref="J15:Q15"/>
    <mergeCell ref="B16:I16"/>
    <mergeCell ref="J16:Q16"/>
    <mergeCell ref="B17:Q17"/>
    <mergeCell ref="B18:Q18"/>
    <mergeCell ref="B19:D19"/>
    <mergeCell ref="E19:G19"/>
    <mergeCell ref="H19:Q19"/>
    <mergeCell ref="B20:D20"/>
    <mergeCell ref="E20:G20"/>
    <mergeCell ref="H20:Q20"/>
    <mergeCell ref="B21:Q21"/>
    <mergeCell ref="B22:Q22"/>
    <mergeCell ref="B33:C33"/>
    <mergeCell ref="B34:C34"/>
    <mergeCell ref="B35:C35"/>
    <mergeCell ref="B36:C36"/>
    <mergeCell ref="B37:C37"/>
    <mergeCell ref="L37:N37"/>
    <mergeCell ref="O37:Q37"/>
    <mergeCell ref="D37:K37"/>
    <mergeCell ref="B38:N38"/>
    <mergeCell ref="O38:Q38"/>
    <mergeCell ref="D33:K33"/>
    <mergeCell ref="L33:N33"/>
    <mergeCell ref="O33:Q33"/>
  </mergeCells>
  <pageMargins left="0.511811024" right="0.511811024" top="0.78740157499999996" bottom="0.78740157499999996" header="0" footer="0"/>
  <pageSetup paperSize="9"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000"/>
  <sheetViews>
    <sheetView workbookViewId="0">
      <selection activeCell="S8" sqref="S8"/>
    </sheetView>
  </sheetViews>
  <sheetFormatPr defaultColWidth="14.42578125" defaultRowHeight="15" customHeight="1"/>
  <cols>
    <col min="1" max="2" width="3.7109375" customWidth="1"/>
    <col min="3" max="9" width="7.7109375" customWidth="1"/>
    <col min="10" max="17" width="6.7109375" customWidth="1"/>
    <col min="18" max="26" width="8.7109375" customWidth="1"/>
  </cols>
  <sheetData>
    <row r="1" spans="1:17" ht="3" customHeight="1">
      <c r="A1" s="12"/>
      <c r="B1" s="12"/>
      <c r="C1" s="12"/>
      <c r="D1" s="12"/>
      <c r="E1" s="12"/>
      <c r="F1" s="12"/>
      <c r="G1" s="12"/>
      <c r="H1" s="12"/>
      <c r="I1" s="12"/>
      <c r="J1" s="12"/>
      <c r="K1" s="12"/>
      <c r="L1" s="12"/>
      <c r="M1" s="12"/>
      <c r="N1" s="12"/>
      <c r="O1" s="12"/>
      <c r="P1" s="12"/>
      <c r="Q1" s="12"/>
    </row>
    <row r="2" spans="1:17" ht="3" customHeight="1">
      <c r="A2" s="12"/>
      <c r="B2" s="259" t="s">
        <v>328</v>
      </c>
      <c r="C2" s="259"/>
      <c r="D2" s="259"/>
      <c r="E2" s="259"/>
      <c r="F2" s="259"/>
      <c r="G2" s="259"/>
      <c r="H2" s="259"/>
      <c r="I2" s="259"/>
      <c r="J2" s="259"/>
      <c r="K2" s="259"/>
      <c r="L2" s="259"/>
      <c r="M2" s="259"/>
      <c r="N2" s="259"/>
      <c r="O2" s="259"/>
      <c r="P2" s="259"/>
      <c r="Q2" s="259"/>
    </row>
    <row r="3" spans="1:17" ht="3" customHeight="1">
      <c r="A3" s="12"/>
      <c r="B3" s="259"/>
      <c r="C3" s="259"/>
      <c r="D3" s="259"/>
      <c r="E3" s="259"/>
      <c r="F3" s="259"/>
      <c r="G3" s="259"/>
      <c r="H3" s="259"/>
      <c r="I3" s="259"/>
      <c r="J3" s="259"/>
      <c r="K3" s="259"/>
      <c r="L3" s="259"/>
      <c r="M3" s="259"/>
      <c r="N3" s="259"/>
      <c r="O3" s="259"/>
      <c r="P3" s="259"/>
      <c r="Q3" s="259"/>
    </row>
    <row r="4" spans="1:17" ht="3" customHeight="1">
      <c r="A4" s="12"/>
      <c r="B4" s="259"/>
      <c r="C4" s="259"/>
      <c r="D4" s="259"/>
      <c r="E4" s="259"/>
      <c r="F4" s="259"/>
      <c r="G4" s="259"/>
      <c r="H4" s="259"/>
      <c r="I4" s="259"/>
      <c r="J4" s="259"/>
      <c r="K4" s="259"/>
      <c r="L4" s="259"/>
      <c r="M4" s="259"/>
      <c r="N4" s="259"/>
      <c r="O4" s="259"/>
      <c r="P4" s="259"/>
      <c r="Q4" s="259"/>
    </row>
    <row r="5" spans="1:17" ht="3" customHeight="1">
      <c r="A5" s="12"/>
      <c r="B5" s="259"/>
      <c r="C5" s="259"/>
      <c r="D5" s="259"/>
      <c r="E5" s="259"/>
      <c r="F5" s="259"/>
      <c r="G5" s="259"/>
      <c r="H5" s="259"/>
      <c r="I5" s="259"/>
      <c r="J5" s="259"/>
      <c r="K5" s="259"/>
      <c r="L5" s="259"/>
      <c r="M5" s="259"/>
      <c r="N5" s="259"/>
      <c r="O5" s="259"/>
      <c r="P5" s="259"/>
      <c r="Q5" s="259"/>
    </row>
    <row r="6" spans="1:17" ht="3" customHeight="1">
      <c r="A6" s="12"/>
      <c r="B6" s="259"/>
      <c r="C6" s="259"/>
      <c r="D6" s="259"/>
      <c r="E6" s="259"/>
      <c r="F6" s="259"/>
      <c r="G6" s="259"/>
      <c r="H6" s="259"/>
      <c r="I6" s="259"/>
      <c r="J6" s="259"/>
      <c r="K6" s="259"/>
      <c r="L6" s="259"/>
      <c r="M6" s="259"/>
      <c r="N6" s="259"/>
      <c r="O6" s="259"/>
      <c r="P6" s="259"/>
      <c r="Q6" s="259"/>
    </row>
    <row r="7" spans="1:17" ht="3" customHeight="1">
      <c r="A7" s="12"/>
      <c r="B7" s="259"/>
      <c r="C7" s="259"/>
      <c r="D7" s="259"/>
      <c r="E7" s="259"/>
      <c r="F7" s="259"/>
      <c r="G7" s="259"/>
      <c r="H7" s="259"/>
      <c r="I7" s="259"/>
      <c r="J7" s="259"/>
      <c r="K7" s="259"/>
      <c r="L7" s="259"/>
      <c r="M7" s="259"/>
      <c r="N7" s="259"/>
      <c r="O7" s="259"/>
      <c r="P7" s="259"/>
      <c r="Q7" s="259"/>
    </row>
    <row r="8" spans="1:17" ht="27" customHeight="1">
      <c r="A8" s="12"/>
      <c r="B8" s="259"/>
      <c r="C8" s="259"/>
      <c r="D8" s="259"/>
      <c r="E8" s="259"/>
      <c r="F8" s="259"/>
      <c r="G8" s="259"/>
      <c r="H8" s="259"/>
      <c r="I8" s="259"/>
      <c r="J8" s="259"/>
      <c r="K8" s="259"/>
      <c r="L8" s="259"/>
      <c r="M8" s="259"/>
      <c r="N8" s="259"/>
      <c r="O8" s="259"/>
      <c r="P8" s="259"/>
      <c r="Q8" s="259"/>
    </row>
    <row r="9" spans="1:17" ht="3" customHeight="1">
      <c r="A9" s="12"/>
      <c r="B9" s="258"/>
      <c r="C9" s="258"/>
      <c r="D9" s="258"/>
      <c r="E9" s="258"/>
      <c r="F9" s="258"/>
      <c r="G9" s="258"/>
      <c r="H9" s="258"/>
      <c r="I9" s="258"/>
      <c r="J9" s="258"/>
      <c r="K9" s="258"/>
      <c r="L9" s="258"/>
      <c r="M9" s="258"/>
      <c r="N9" s="258"/>
      <c r="O9" s="258"/>
      <c r="P9" s="258"/>
      <c r="Q9" s="258"/>
    </row>
    <row r="10" spans="1:17" ht="18.75">
      <c r="A10" s="13"/>
      <c r="B10" s="13"/>
      <c r="C10" s="13"/>
      <c r="D10" s="13"/>
      <c r="E10" s="310" t="s">
        <v>352</v>
      </c>
      <c r="F10" s="310"/>
      <c r="G10" s="13"/>
      <c r="H10" s="13"/>
      <c r="I10" s="13"/>
      <c r="J10" s="13"/>
      <c r="K10" s="13"/>
      <c r="L10" s="13"/>
      <c r="M10" s="13"/>
      <c r="N10" s="13"/>
      <c r="O10" s="13"/>
      <c r="P10" s="13"/>
      <c r="Q10" s="13"/>
    </row>
    <row r="11" spans="1:17" ht="19.5" customHeight="1">
      <c r="A11" s="13"/>
      <c r="B11" s="13"/>
      <c r="C11" s="13"/>
      <c r="D11" s="13"/>
      <c r="E11" s="13"/>
      <c r="F11" s="312" t="s">
        <v>14</v>
      </c>
      <c r="G11" s="311"/>
      <c r="H11" s="13"/>
      <c r="I11" s="13"/>
      <c r="J11" s="13"/>
      <c r="K11" s="13"/>
      <c r="L11" s="13"/>
      <c r="M11" s="13"/>
      <c r="N11" s="13"/>
      <c r="O11" s="13"/>
      <c r="P11" s="13"/>
      <c r="Q11" s="13"/>
    </row>
    <row r="12" spans="1:17" ht="15.75">
      <c r="A12" s="13"/>
      <c r="B12" s="71" t="s">
        <v>15</v>
      </c>
      <c r="C12" s="65"/>
      <c r="D12" s="65"/>
      <c r="E12" s="65"/>
      <c r="F12" s="65"/>
      <c r="G12" s="65"/>
      <c r="H12" s="65"/>
      <c r="I12" s="65"/>
      <c r="J12" s="65"/>
      <c r="K12" s="65"/>
      <c r="L12" s="65"/>
      <c r="M12" s="65"/>
      <c r="N12" s="65"/>
      <c r="O12" s="65"/>
      <c r="P12" s="65"/>
      <c r="Q12" s="66"/>
    </row>
    <row r="13" spans="1:17" ht="15.75">
      <c r="A13" s="13"/>
      <c r="B13" s="72" t="s">
        <v>16</v>
      </c>
      <c r="C13" s="73"/>
      <c r="D13" s="73"/>
      <c r="E13" s="73"/>
      <c r="F13" s="73"/>
      <c r="G13" s="73"/>
      <c r="H13" s="73"/>
      <c r="I13" s="74"/>
      <c r="J13" s="75"/>
      <c r="K13" s="73"/>
      <c r="L13" s="73"/>
      <c r="M13" s="73"/>
      <c r="N13" s="73"/>
      <c r="O13" s="73"/>
      <c r="P13" s="73"/>
      <c r="Q13" s="76"/>
    </row>
    <row r="14" spans="1:17" ht="15.75">
      <c r="A14" s="13"/>
      <c r="B14" s="77" t="s">
        <v>17</v>
      </c>
      <c r="C14" s="53"/>
      <c r="D14" s="53"/>
      <c r="E14" s="53"/>
      <c r="F14" s="53"/>
      <c r="G14" s="53"/>
      <c r="H14" s="53"/>
      <c r="I14" s="46"/>
      <c r="J14" s="78" t="s">
        <v>181</v>
      </c>
      <c r="K14" s="53"/>
      <c r="L14" s="53"/>
      <c r="M14" s="53"/>
      <c r="N14" s="53"/>
      <c r="O14" s="53"/>
      <c r="P14" s="53"/>
      <c r="Q14" s="54"/>
    </row>
    <row r="15" spans="1:17" ht="15.75">
      <c r="A15" s="13"/>
      <c r="B15" s="77" t="s">
        <v>19</v>
      </c>
      <c r="C15" s="53"/>
      <c r="D15" s="53"/>
      <c r="E15" s="53"/>
      <c r="F15" s="53"/>
      <c r="G15" s="53"/>
      <c r="H15" s="53"/>
      <c r="I15" s="46"/>
      <c r="J15" s="79"/>
      <c r="K15" s="53"/>
      <c r="L15" s="53"/>
      <c r="M15" s="53"/>
      <c r="N15" s="53"/>
      <c r="O15" s="53"/>
      <c r="P15" s="53"/>
      <c r="Q15" s="53"/>
    </row>
    <row r="16" spans="1:17" ht="15.75">
      <c r="A16" s="13"/>
      <c r="B16" s="80" t="s">
        <v>20</v>
      </c>
      <c r="C16" s="81"/>
      <c r="D16" s="81"/>
      <c r="E16" s="81"/>
      <c r="F16" s="81"/>
      <c r="G16" s="81"/>
      <c r="H16" s="81"/>
      <c r="I16" s="82"/>
      <c r="J16" s="83">
        <v>24</v>
      </c>
      <c r="K16" s="81"/>
      <c r="L16" s="81"/>
      <c r="M16" s="81"/>
      <c r="N16" s="81"/>
      <c r="O16" s="81"/>
      <c r="P16" s="81"/>
      <c r="Q16" s="84"/>
    </row>
    <row r="17" spans="1:17" ht="15.75">
      <c r="A17" s="13"/>
      <c r="B17" s="85"/>
      <c r="C17" s="62"/>
      <c r="D17" s="62"/>
      <c r="E17" s="62"/>
      <c r="F17" s="62"/>
      <c r="G17" s="62"/>
      <c r="H17" s="62"/>
      <c r="I17" s="62"/>
      <c r="J17" s="62"/>
      <c r="K17" s="62"/>
      <c r="L17" s="62"/>
      <c r="M17" s="62"/>
      <c r="N17" s="62"/>
      <c r="O17" s="62"/>
      <c r="P17" s="62"/>
      <c r="Q17" s="63"/>
    </row>
    <row r="18" spans="1:17" ht="15.75">
      <c r="A18" s="13"/>
      <c r="B18" s="71" t="s">
        <v>21</v>
      </c>
      <c r="C18" s="65"/>
      <c r="D18" s="65"/>
      <c r="E18" s="65"/>
      <c r="F18" s="65"/>
      <c r="G18" s="65"/>
      <c r="H18" s="65"/>
      <c r="I18" s="65"/>
      <c r="J18" s="65"/>
      <c r="K18" s="65"/>
      <c r="L18" s="65"/>
      <c r="M18" s="65"/>
      <c r="N18" s="65"/>
      <c r="O18" s="65"/>
      <c r="P18" s="65"/>
      <c r="Q18" s="66"/>
    </row>
    <row r="19" spans="1:17" ht="15.75">
      <c r="A19" s="13"/>
      <c r="B19" s="86" t="s">
        <v>22</v>
      </c>
      <c r="C19" s="73"/>
      <c r="D19" s="76"/>
      <c r="E19" s="86" t="s">
        <v>23</v>
      </c>
      <c r="F19" s="73"/>
      <c r="G19" s="76"/>
      <c r="H19" s="86" t="s">
        <v>24</v>
      </c>
      <c r="I19" s="73"/>
      <c r="J19" s="73"/>
      <c r="K19" s="73"/>
      <c r="L19" s="73"/>
      <c r="M19" s="73"/>
      <c r="N19" s="73"/>
      <c r="O19" s="73"/>
      <c r="P19" s="73"/>
      <c r="Q19" s="76"/>
    </row>
    <row r="20" spans="1:17" ht="15.75">
      <c r="A20" s="13"/>
      <c r="B20" s="86" t="s">
        <v>25</v>
      </c>
      <c r="C20" s="73"/>
      <c r="D20" s="76"/>
      <c r="E20" s="86" t="s">
        <v>26</v>
      </c>
      <c r="F20" s="73"/>
      <c r="G20" s="76"/>
      <c r="H20" s="87">
        <v>3</v>
      </c>
      <c r="I20" s="73"/>
      <c r="J20" s="73"/>
      <c r="K20" s="73"/>
      <c r="L20" s="73"/>
      <c r="M20" s="73"/>
      <c r="N20" s="73"/>
      <c r="O20" s="73"/>
      <c r="P20" s="73"/>
      <c r="Q20" s="76"/>
    </row>
    <row r="21" spans="1:17" ht="15.75" customHeight="1">
      <c r="A21" s="13"/>
      <c r="B21" s="85"/>
      <c r="C21" s="62"/>
      <c r="D21" s="62"/>
      <c r="E21" s="62"/>
      <c r="F21" s="62"/>
      <c r="G21" s="62"/>
      <c r="H21" s="62"/>
      <c r="I21" s="62"/>
      <c r="J21" s="62"/>
      <c r="K21" s="62"/>
      <c r="L21" s="62"/>
      <c r="M21" s="62"/>
      <c r="N21" s="62"/>
      <c r="O21" s="62"/>
      <c r="P21" s="62"/>
      <c r="Q21" s="63"/>
    </row>
    <row r="22" spans="1:17" ht="15.75" customHeight="1">
      <c r="A22" s="13"/>
      <c r="B22" s="71" t="s">
        <v>27</v>
      </c>
      <c r="C22" s="65"/>
      <c r="D22" s="65"/>
      <c r="E22" s="65"/>
      <c r="F22" s="65"/>
      <c r="G22" s="65"/>
      <c r="H22" s="65"/>
      <c r="I22" s="65"/>
      <c r="J22" s="65"/>
      <c r="K22" s="65"/>
      <c r="L22" s="65"/>
      <c r="M22" s="65"/>
      <c r="N22" s="65"/>
      <c r="O22" s="65"/>
      <c r="P22" s="65"/>
      <c r="Q22" s="66"/>
    </row>
    <row r="23" spans="1:17" ht="15.75" customHeight="1">
      <c r="A23" s="13"/>
      <c r="B23" s="72" t="s">
        <v>28</v>
      </c>
      <c r="C23" s="73"/>
      <c r="D23" s="73"/>
      <c r="E23" s="73"/>
      <c r="F23" s="73"/>
      <c r="G23" s="73"/>
      <c r="H23" s="73"/>
      <c r="I23" s="74"/>
      <c r="J23" s="89" t="s">
        <v>29</v>
      </c>
      <c r="K23" s="73"/>
      <c r="L23" s="73"/>
      <c r="M23" s="73"/>
      <c r="N23" s="73"/>
      <c r="O23" s="73"/>
      <c r="P23" s="73"/>
      <c r="Q23" s="76"/>
    </row>
    <row r="24" spans="1:17" ht="15.75" customHeight="1">
      <c r="A24" s="13"/>
      <c r="B24" s="90" t="s">
        <v>30</v>
      </c>
      <c r="C24" s="53"/>
      <c r="D24" s="53"/>
      <c r="E24" s="53"/>
      <c r="F24" s="53"/>
      <c r="G24" s="53"/>
      <c r="H24" s="53"/>
      <c r="I24" s="46"/>
      <c r="J24" s="91" t="s">
        <v>31</v>
      </c>
      <c r="K24" s="53"/>
      <c r="L24" s="53"/>
      <c r="M24" s="53"/>
      <c r="N24" s="53"/>
      <c r="O24" s="53"/>
      <c r="P24" s="53"/>
      <c r="Q24" s="54"/>
    </row>
    <row r="25" spans="1:17" ht="15.75" customHeight="1">
      <c r="A25" s="13"/>
      <c r="B25" s="90" t="s">
        <v>32</v>
      </c>
      <c r="C25" s="53"/>
      <c r="D25" s="53"/>
      <c r="E25" s="53"/>
      <c r="F25" s="53"/>
      <c r="G25" s="53"/>
      <c r="H25" s="53"/>
      <c r="I25" s="46"/>
      <c r="J25" s="309"/>
      <c r="K25" s="256"/>
      <c r="L25" s="256"/>
      <c r="M25" s="256"/>
      <c r="N25" s="256"/>
      <c r="O25" s="256"/>
      <c r="P25" s="256"/>
      <c r="Q25" s="257"/>
    </row>
    <row r="26" spans="1:17" ht="15.75" customHeight="1">
      <c r="A26" s="13"/>
      <c r="B26" s="90" t="s">
        <v>33</v>
      </c>
      <c r="C26" s="53"/>
      <c r="D26" s="53"/>
      <c r="E26" s="53"/>
      <c r="F26" s="53"/>
      <c r="G26" s="53"/>
      <c r="H26" s="53"/>
      <c r="I26" s="46"/>
      <c r="J26" s="92"/>
      <c r="K26" s="53"/>
      <c r="L26" s="53"/>
      <c r="M26" s="53"/>
      <c r="N26" s="53"/>
      <c r="O26" s="53"/>
      <c r="P26" s="53"/>
      <c r="Q26" s="54"/>
    </row>
    <row r="27" spans="1:17" ht="15.75" customHeight="1">
      <c r="A27" s="13"/>
      <c r="B27" s="93" t="s">
        <v>34</v>
      </c>
      <c r="C27" s="81"/>
      <c r="D27" s="81"/>
      <c r="E27" s="81"/>
      <c r="F27" s="81"/>
      <c r="G27" s="81"/>
      <c r="H27" s="81"/>
      <c r="I27" s="82"/>
      <c r="J27" s="94" t="s">
        <v>29</v>
      </c>
      <c r="K27" s="81"/>
      <c r="L27" s="81"/>
      <c r="M27" s="81"/>
      <c r="N27" s="81"/>
      <c r="O27" s="81"/>
      <c r="P27" s="81"/>
      <c r="Q27" s="84"/>
    </row>
    <row r="28" spans="1:17" ht="15.75" customHeight="1">
      <c r="A28" s="13"/>
      <c r="B28" s="61"/>
      <c r="C28" s="62"/>
      <c r="D28" s="62"/>
      <c r="E28" s="62"/>
      <c r="F28" s="62"/>
      <c r="G28" s="62"/>
      <c r="H28" s="62"/>
      <c r="I28" s="62"/>
      <c r="J28" s="62"/>
      <c r="K28" s="62"/>
      <c r="L28" s="62"/>
      <c r="M28" s="62"/>
      <c r="N28" s="62"/>
      <c r="O28" s="62"/>
      <c r="P28" s="62"/>
      <c r="Q28" s="63"/>
    </row>
    <row r="29" spans="1:17" ht="15.75" customHeight="1">
      <c r="A29" s="13"/>
      <c r="B29" s="95" t="s">
        <v>35</v>
      </c>
      <c r="C29" s="65"/>
      <c r="D29" s="65"/>
      <c r="E29" s="65"/>
      <c r="F29" s="65"/>
      <c r="G29" s="65"/>
      <c r="H29" s="65"/>
      <c r="I29" s="65"/>
      <c r="J29" s="65"/>
      <c r="K29" s="65"/>
      <c r="L29" s="65"/>
      <c r="M29" s="65"/>
      <c r="N29" s="65"/>
      <c r="O29" s="65"/>
      <c r="P29" s="65"/>
      <c r="Q29" s="66"/>
    </row>
    <row r="30" spans="1:17" ht="15.75" customHeight="1">
      <c r="A30" s="13"/>
      <c r="B30" s="14"/>
      <c r="C30" s="14"/>
      <c r="D30" s="14"/>
      <c r="E30" s="14"/>
      <c r="F30" s="14"/>
      <c r="G30" s="14"/>
      <c r="H30" s="14"/>
      <c r="I30" s="14"/>
      <c r="J30" s="14"/>
      <c r="K30" s="14"/>
      <c r="L30" s="14"/>
      <c r="M30" s="14"/>
      <c r="N30" s="14"/>
      <c r="O30" s="14"/>
      <c r="P30" s="14"/>
      <c r="Q30" s="14"/>
    </row>
    <row r="31" spans="1:17" ht="15.75" customHeight="1">
      <c r="A31" s="13"/>
      <c r="B31" s="68">
        <v>1</v>
      </c>
      <c r="C31" s="69"/>
      <c r="D31" s="96" t="s">
        <v>36</v>
      </c>
      <c r="E31" s="65"/>
      <c r="F31" s="65"/>
      <c r="G31" s="65"/>
      <c r="H31" s="65"/>
      <c r="I31" s="65"/>
      <c r="J31" s="65"/>
      <c r="K31" s="69"/>
      <c r="L31" s="70" t="s">
        <v>37</v>
      </c>
      <c r="M31" s="65"/>
      <c r="N31" s="69"/>
      <c r="O31" s="70" t="s">
        <v>38</v>
      </c>
      <c r="P31" s="65"/>
      <c r="Q31" s="66"/>
    </row>
    <row r="32" spans="1:17" ht="15.75" customHeight="1">
      <c r="A32" s="13"/>
      <c r="B32" s="97" t="s">
        <v>39</v>
      </c>
      <c r="C32" s="98"/>
      <c r="D32" s="99" t="s">
        <v>40</v>
      </c>
      <c r="E32" s="73"/>
      <c r="F32" s="73"/>
      <c r="G32" s="73"/>
      <c r="H32" s="73"/>
      <c r="I32" s="73"/>
      <c r="J32" s="73"/>
      <c r="K32" s="74"/>
      <c r="L32" s="100">
        <v>1</v>
      </c>
      <c r="M32" s="73"/>
      <c r="N32" s="74"/>
      <c r="O32" s="101">
        <f>L32*J$25</f>
        <v>0</v>
      </c>
      <c r="P32" s="102"/>
      <c r="Q32" s="103"/>
    </row>
    <row r="33" spans="1:17" ht="15.75" customHeight="1">
      <c r="A33" s="13"/>
      <c r="B33" s="45" t="s">
        <v>41</v>
      </c>
      <c r="C33" s="46"/>
      <c r="D33" s="104" t="s">
        <v>42</v>
      </c>
      <c r="E33" s="53"/>
      <c r="F33" s="53"/>
      <c r="G33" s="53"/>
      <c r="H33" s="53"/>
      <c r="I33" s="53"/>
      <c r="J33" s="53"/>
      <c r="K33" s="46"/>
      <c r="L33" s="105">
        <v>0</v>
      </c>
      <c r="M33" s="53"/>
      <c r="N33" s="46"/>
      <c r="O33" s="52">
        <f t="shared" ref="O33:O37" si="0">L33*O$32</f>
        <v>0</v>
      </c>
      <c r="P33" s="53"/>
      <c r="Q33" s="54"/>
    </row>
    <row r="34" spans="1:17" ht="15.75" customHeight="1">
      <c r="A34" s="13"/>
      <c r="B34" s="45" t="s">
        <v>43</v>
      </c>
      <c r="C34" s="46"/>
      <c r="D34" s="104" t="s">
        <v>44</v>
      </c>
      <c r="E34" s="53"/>
      <c r="F34" s="53"/>
      <c r="G34" s="53"/>
      <c r="H34" s="53"/>
      <c r="I34" s="53"/>
      <c r="J34" s="53"/>
      <c r="K34" s="46"/>
      <c r="L34" s="105">
        <v>0.2</v>
      </c>
      <c r="M34" s="53"/>
      <c r="N34" s="46"/>
      <c r="O34" s="52">
        <f t="shared" si="0"/>
        <v>0</v>
      </c>
      <c r="P34" s="53"/>
      <c r="Q34" s="54"/>
    </row>
    <row r="35" spans="1:17" ht="15.75" customHeight="1">
      <c r="A35" s="13"/>
      <c r="B35" s="45" t="s">
        <v>45</v>
      </c>
      <c r="C35" s="46"/>
      <c r="D35" s="104" t="s">
        <v>46</v>
      </c>
      <c r="E35" s="53"/>
      <c r="F35" s="53"/>
      <c r="G35" s="53"/>
      <c r="H35" s="53"/>
      <c r="I35" s="53"/>
      <c r="J35" s="53"/>
      <c r="K35" s="46"/>
      <c r="L35" s="105">
        <v>0</v>
      </c>
      <c r="M35" s="53"/>
      <c r="N35" s="46"/>
      <c r="O35" s="52">
        <f t="shared" si="0"/>
        <v>0</v>
      </c>
      <c r="P35" s="53"/>
      <c r="Q35" s="54"/>
    </row>
    <row r="36" spans="1:17" ht="15.75" customHeight="1">
      <c r="A36" s="13"/>
      <c r="B36" s="45" t="s">
        <v>47</v>
      </c>
      <c r="C36" s="46"/>
      <c r="D36" s="104" t="s">
        <v>48</v>
      </c>
      <c r="E36" s="53"/>
      <c r="F36" s="53"/>
      <c r="G36" s="53"/>
      <c r="H36" s="53"/>
      <c r="I36" s="53"/>
      <c r="J36" s="53"/>
      <c r="K36" s="46"/>
      <c r="L36" s="105">
        <v>0</v>
      </c>
      <c r="M36" s="53"/>
      <c r="N36" s="46"/>
      <c r="O36" s="52">
        <f t="shared" si="0"/>
        <v>0</v>
      </c>
      <c r="P36" s="53"/>
      <c r="Q36" s="54"/>
    </row>
    <row r="37" spans="1:17" ht="15.75" customHeight="1">
      <c r="A37" s="13"/>
      <c r="B37" s="47" t="s">
        <v>49</v>
      </c>
      <c r="C37" s="48"/>
      <c r="D37" s="55" t="s">
        <v>50</v>
      </c>
      <c r="E37" s="50"/>
      <c r="F37" s="50"/>
      <c r="G37" s="50"/>
      <c r="H37" s="50"/>
      <c r="I37" s="50"/>
      <c r="J37" s="50"/>
      <c r="K37" s="51"/>
      <c r="L37" s="49">
        <v>0</v>
      </c>
      <c r="M37" s="50"/>
      <c r="N37" s="51"/>
      <c r="O37" s="52">
        <f t="shared" si="0"/>
        <v>0</v>
      </c>
      <c r="P37" s="53"/>
      <c r="Q37" s="54"/>
    </row>
    <row r="38" spans="1:17" ht="15.75" customHeight="1">
      <c r="A38" s="13"/>
      <c r="B38" s="56" t="s">
        <v>51</v>
      </c>
      <c r="C38" s="57"/>
      <c r="D38" s="57"/>
      <c r="E38" s="57"/>
      <c r="F38" s="57"/>
      <c r="G38" s="57"/>
      <c r="H38" s="57"/>
      <c r="I38" s="57"/>
      <c r="J38" s="57"/>
      <c r="K38" s="57"/>
      <c r="L38" s="57"/>
      <c r="M38" s="57"/>
      <c r="N38" s="58"/>
      <c r="O38" s="59">
        <f>SUM(O32:Q37)</f>
        <v>0</v>
      </c>
      <c r="P38" s="57"/>
      <c r="Q38" s="60"/>
    </row>
    <row r="39" spans="1:17" ht="15.75" customHeight="1">
      <c r="A39" s="13"/>
      <c r="B39" s="61"/>
      <c r="C39" s="62"/>
      <c r="D39" s="62"/>
      <c r="E39" s="62"/>
      <c r="F39" s="62"/>
      <c r="G39" s="62"/>
      <c r="H39" s="62"/>
      <c r="I39" s="62"/>
      <c r="J39" s="62"/>
      <c r="K39" s="62"/>
      <c r="L39" s="62"/>
      <c r="M39" s="62"/>
      <c r="N39" s="62"/>
      <c r="O39" s="62"/>
      <c r="P39" s="62"/>
      <c r="Q39" s="63"/>
    </row>
    <row r="40" spans="1:17" ht="15.75" customHeight="1">
      <c r="A40" s="13"/>
      <c r="B40" s="64" t="s">
        <v>52</v>
      </c>
      <c r="C40" s="65"/>
      <c r="D40" s="65"/>
      <c r="E40" s="65"/>
      <c r="F40" s="65"/>
      <c r="G40" s="65"/>
      <c r="H40" s="65"/>
      <c r="I40" s="65"/>
      <c r="J40" s="65"/>
      <c r="K40" s="65"/>
      <c r="L40" s="65"/>
      <c r="M40" s="65"/>
      <c r="N40" s="65"/>
      <c r="O40" s="65"/>
      <c r="P40" s="65"/>
      <c r="Q40" s="66"/>
    </row>
    <row r="41" spans="1:17" ht="15.75" customHeight="1">
      <c r="A41" s="13"/>
      <c r="B41" s="67"/>
      <c r="C41" s="65"/>
      <c r="D41" s="65"/>
      <c r="E41" s="65"/>
      <c r="F41" s="65"/>
      <c r="G41" s="65"/>
      <c r="H41" s="65"/>
      <c r="I41" s="65"/>
      <c r="J41" s="65"/>
      <c r="K41" s="65"/>
      <c r="L41" s="65"/>
      <c r="M41" s="65"/>
      <c r="N41" s="65"/>
      <c r="O41" s="65"/>
      <c r="P41" s="65"/>
      <c r="Q41" s="66"/>
    </row>
    <row r="42" spans="1:17" ht="15.75" customHeight="1">
      <c r="A42" s="13"/>
      <c r="B42" s="68" t="s">
        <v>53</v>
      </c>
      <c r="C42" s="69"/>
      <c r="D42" s="70" t="s">
        <v>54</v>
      </c>
      <c r="E42" s="65"/>
      <c r="F42" s="65"/>
      <c r="G42" s="65"/>
      <c r="H42" s="65"/>
      <c r="I42" s="65"/>
      <c r="J42" s="65"/>
      <c r="K42" s="69"/>
      <c r="L42" s="70" t="s">
        <v>37</v>
      </c>
      <c r="M42" s="65"/>
      <c r="N42" s="69"/>
      <c r="O42" s="70" t="s">
        <v>38</v>
      </c>
      <c r="P42" s="65"/>
      <c r="Q42" s="66"/>
    </row>
    <row r="43" spans="1:17" ht="15.75" customHeight="1">
      <c r="A43" s="13"/>
      <c r="B43" s="133" t="s">
        <v>39</v>
      </c>
      <c r="C43" s="74"/>
      <c r="D43" s="134" t="s">
        <v>55</v>
      </c>
      <c r="E43" s="73"/>
      <c r="F43" s="73"/>
      <c r="G43" s="73"/>
      <c r="H43" s="73"/>
      <c r="I43" s="73"/>
      <c r="J43" s="73"/>
      <c r="K43" s="74"/>
      <c r="L43" s="127">
        <f>1/12</f>
        <v>8.3333333333333329E-2</v>
      </c>
      <c r="M43" s="102"/>
      <c r="N43" s="98"/>
      <c r="O43" s="101">
        <f t="shared" ref="O43:O44" si="1">O$38*L43</f>
        <v>0</v>
      </c>
      <c r="P43" s="102"/>
      <c r="Q43" s="103"/>
    </row>
    <row r="44" spans="1:17" ht="15.75" customHeight="1">
      <c r="A44" s="13"/>
      <c r="B44" s="45" t="s">
        <v>41</v>
      </c>
      <c r="C44" s="46"/>
      <c r="D44" s="135" t="s">
        <v>56</v>
      </c>
      <c r="E44" s="53"/>
      <c r="F44" s="53"/>
      <c r="G44" s="53"/>
      <c r="H44" s="53"/>
      <c r="I44" s="53"/>
      <c r="J44" s="53"/>
      <c r="K44" s="46"/>
      <c r="L44" s="127">
        <v>3.7699999999999997E-2</v>
      </c>
      <c r="M44" s="102"/>
      <c r="N44" s="98"/>
      <c r="O44" s="101">
        <f t="shared" si="1"/>
        <v>0</v>
      </c>
      <c r="P44" s="102"/>
      <c r="Q44" s="103"/>
    </row>
    <row r="45" spans="1:17" ht="15.75" customHeight="1">
      <c r="A45" s="13"/>
      <c r="B45" s="132" t="s">
        <v>57</v>
      </c>
      <c r="C45" s="65"/>
      <c r="D45" s="65"/>
      <c r="E45" s="65"/>
      <c r="F45" s="65"/>
      <c r="G45" s="65"/>
      <c r="H45" s="65"/>
      <c r="I45" s="65"/>
      <c r="J45" s="65"/>
      <c r="K45" s="65"/>
      <c r="L45" s="65"/>
      <c r="M45" s="65"/>
      <c r="N45" s="69"/>
      <c r="O45" s="136">
        <f>SUM(O43:Q44)</f>
        <v>0</v>
      </c>
      <c r="P45" s="65"/>
      <c r="Q45" s="66"/>
    </row>
    <row r="46" spans="1:17" ht="15" customHeight="1">
      <c r="A46" s="13"/>
      <c r="B46" s="115" t="s">
        <v>182</v>
      </c>
      <c r="C46" s="116"/>
      <c r="D46" s="116"/>
      <c r="E46" s="116"/>
      <c r="F46" s="116"/>
      <c r="G46" s="116"/>
      <c r="H46" s="116"/>
      <c r="I46" s="116"/>
      <c r="J46" s="116"/>
      <c r="K46" s="116"/>
      <c r="L46" s="116"/>
      <c r="M46" s="116"/>
      <c r="N46" s="116"/>
      <c r="O46" s="116"/>
      <c r="P46" s="116"/>
      <c r="Q46" s="117"/>
    </row>
    <row r="47" spans="1:17" ht="15.75" customHeight="1">
      <c r="A47" s="13"/>
      <c r="B47" s="121"/>
      <c r="C47" s="122"/>
      <c r="D47" s="122"/>
      <c r="E47" s="122"/>
      <c r="F47" s="122"/>
      <c r="G47" s="122"/>
      <c r="H47" s="122"/>
      <c r="I47" s="122"/>
      <c r="J47" s="122"/>
      <c r="K47" s="122"/>
      <c r="L47" s="122"/>
      <c r="M47" s="122"/>
      <c r="N47" s="122"/>
      <c r="O47" s="122"/>
      <c r="P47" s="122"/>
      <c r="Q47" s="123"/>
    </row>
    <row r="48" spans="1:17" ht="15.75" customHeight="1">
      <c r="A48" s="13"/>
      <c r="B48" s="13"/>
      <c r="C48" s="13"/>
      <c r="D48" s="13"/>
      <c r="E48" s="13"/>
      <c r="F48" s="13"/>
      <c r="G48" s="13"/>
      <c r="H48" s="13"/>
      <c r="I48" s="13"/>
      <c r="J48" s="13"/>
      <c r="K48" s="13"/>
      <c r="L48" s="13"/>
      <c r="M48" s="13"/>
      <c r="N48" s="13"/>
      <c r="O48" s="13"/>
      <c r="P48" s="13"/>
      <c r="Q48" s="13"/>
    </row>
    <row r="49" spans="1:17" ht="15.75" customHeight="1">
      <c r="A49" s="13"/>
      <c r="B49" s="124" t="s">
        <v>59</v>
      </c>
      <c r="C49" s="69"/>
      <c r="D49" s="96" t="s">
        <v>60</v>
      </c>
      <c r="E49" s="65"/>
      <c r="F49" s="65"/>
      <c r="G49" s="65"/>
      <c r="H49" s="65"/>
      <c r="I49" s="65"/>
      <c r="J49" s="65"/>
      <c r="K49" s="69"/>
      <c r="L49" s="70" t="s">
        <v>37</v>
      </c>
      <c r="M49" s="65"/>
      <c r="N49" s="69"/>
      <c r="O49" s="70" t="s">
        <v>38</v>
      </c>
      <c r="P49" s="65"/>
      <c r="Q49" s="66"/>
    </row>
    <row r="50" spans="1:17" ht="15.75" customHeight="1">
      <c r="A50" s="13"/>
      <c r="B50" s="125" t="s">
        <v>39</v>
      </c>
      <c r="C50" s="98"/>
      <c r="D50" s="126" t="s">
        <v>61</v>
      </c>
      <c r="E50" s="102"/>
      <c r="F50" s="102"/>
      <c r="G50" s="102"/>
      <c r="H50" s="102"/>
      <c r="I50" s="102"/>
      <c r="J50" s="102"/>
      <c r="K50" s="98"/>
      <c r="L50" s="127">
        <v>0.2</v>
      </c>
      <c r="M50" s="102"/>
      <c r="N50" s="98"/>
      <c r="O50" s="101">
        <f t="shared" ref="O50:O59" si="2">(L50*(O$38+O$45))</f>
        <v>0</v>
      </c>
      <c r="P50" s="102"/>
      <c r="Q50" s="103"/>
    </row>
    <row r="51" spans="1:17" ht="15.75" customHeight="1">
      <c r="A51" s="13"/>
      <c r="B51" s="106" t="s">
        <v>41</v>
      </c>
      <c r="C51" s="46"/>
      <c r="D51" s="104" t="s">
        <v>62</v>
      </c>
      <c r="E51" s="53"/>
      <c r="F51" s="53"/>
      <c r="G51" s="53"/>
      <c r="H51" s="53"/>
      <c r="I51" s="53"/>
      <c r="J51" s="53"/>
      <c r="K51" s="46"/>
      <c r="L51" s="105">
        <v>2.5000000000000001E-2</v>
      </c>
      <c r="M51" s="53"/>
      <c r="N51" s="46"/>
      <c r="O51" s="52">
        <f t="shared" si="2"/>
        <v>0</v>
      </c>
      <c r="P51" s="53"/>
      <c r="Q51" s="54"/>
    </row>
    <row r="52" spans="1:17" ht="15.75" customHeight="1">
      <c r="A52" s="13"/>
      <c r="B52" s="106" t="s">
        <v>43</v>
      </c>
      <c r="C52" s="46"/>
      <c r="D52" s="104" t="s">
        <v>63</v>
      </c>
      <c r="E52" s="53"/>
      <c r="F52" s="53"/>
      <c r="G52" s="53"/>
      <c r="H52" s="53"/>
      <c r="I52" s="53"/>
      <c r="J52" s="53"/>
      <c r="K52" s="46"/>
      <c r="L52" s="105">
        <v>0.03</v>
      </c>
      <c r="M52" s="53"/>
      <c r="N52" s="46"/>
      <c r="O52" s="52">
        <f t="shared" si="2"/>
        <v>0</v>
      </c>
      <c r="P52" s="53"/>
      <c r="Q52" s="54"/>
    </row>
    <row r="53" spans="1:17" ht="15.75" customHeight="1">
      <c r="A53" s="13"/>
      <c r="B53" s="106" t="s">
        <v>45</v>
      </c>
      <c r="C53" s="46"/>
      <c r="D53" s="104" t="s">
        <v>64</v>
      </c>
      <c r="E53" s="53"/>
      <c r="F53" s="53"/>
      <c r="G53" s="53"/>
      <c r="H53" s="53"/>
      <c r="I53" s="53"/>
      <c r="J53" s="53"/>
      <c r="K53" s="46"/>
      <c r="L53" s="105">
        <v>1.4999999999999999E-2</v>
      </c>
      <c r="M53" s="53"/>
      <c r="N53" s="46"/>
      <c r="O53" s="52">
        <f t="shared" si="2"/>
        <v>0</v>
      </c>
      <c r="P53" s="53"/>
      <c r="Q53" s="54"/>
    </row>
    <row r="54" spans="1:17" ht="15.75" customHeight="1">
      <c r="A54" s="13"/>
      <c r="B54" s="106" t="s">
        <v>47</v>
      </c>
      <c r="C54" s="46"/>
      <c r="D54" s="104" t="s">
        <v>65</v>
      </c>
      <c r="E54" s="53"/>
      <c r="F54" s="53"/>
      <c r="G54" s="53"/>
      <c r="H54" s="53"/>
      <c r="I54" s="53"/>
      <c r="J54" s="53"/>
      <c r="K54" s="46"/>
      <c r="L54" s="105">
        <v>0.01</v>
      </c>
      <c r="M54" s="53"/>
      <c r="N54" s="46"/>
      <c r="O54" s="52">
        <f t="shared" si="2"/>
        <v>0</v>
      </c>
      <c r="P54" s="53"/>
      <c r="Q54" s="54"/>
    </row>
    <row r="55" spans="1:17" ht="15.75" customHeight="1">
      <c r="A55" s="13"/>
      <c r="B55" s="106" t="s">
        <v>66</v>
      </c>
      <c r="C55" s="46"/>
      <c r="D55" s="104" t="s">
        <v>67</v>
      </c>
      <c r="E55" s="53"/>
      <c r="F55" s="53"/>
      <c r="G55" s="53"/>
      <c r="H55" s="53"/>
      <c r="I55" s="53"/>
      <c r="J55" s="53"/>
      <c r="K55" s="46"/>
      <c r="L55" s="105">
        <v>6.0000000000000001E-3</v>
      </c>
      <c r="M55" s="53"/>
      <c r="N55" s="46"/>
      <c r="O55" s="52">
        <f t="shared" si="2"/>
        <v>0</v>
      </c>
      <c r="P55" s="53"/>
      <c r="Q55" s="54"/>
    </row>
    <row r="56" spans="1:17" ht="15.75" customHeight="1">
      <c r="A56" s="13"/>
      <c r="B56" s="137" t="s">
        <v>68</v>
      </c>
      <c r="C56" s="48"/>
      <c r="D56" s="108" t="s">
        <v>69</v>
      </c>
      <c r="E56" s="109"/>
      <c r="F56" s="109"/>
      <c r="G56" s="109"/>
      <c r="H56" s="109"/>
      <c r="I56" s="109"/>
      <c r="J56" s="109"/>
      <c r="K56" s="48"/>
      <c r="L56" s="110">
        <v>2E-3</v>
      </c>
      <c r="M56" s="109"/>
      <c r="N56" s="48"/>
      <c r="O56" s="111">
        <f t="shared" si="2"/>
        <v>0</v>
      </c>
      <c r="P56" s="109"/>
      <c r="Q56" s="112"/>
    </row>
    <row r="57" spans="1:17" ht="15.75" customHeight="1">
      <c r="A57" s="13"/>
      <c r="B57" s="113" t="s">
        <v>70</v>
      </c>
      <c r="C57" s="65"/>
      <c r="D57" s="65"/>
      <c r="E57" s="65"/>
      <c r="F57" s="65"/>
      <c r="G57" s="65"/>
      <c r="H57" s="65"/>
      <c r="I57" s="65"/>
      <c r="J57" s="65"/>
      <c r="K57" s="69"/>
      <c r="L57" s="138">
        <f>SUM(L50:N56)</f>
        <v>0.28800000000000003</v>
      </c>
      <c r="M57" s="65"/>
      <c r="N57" s="69"/>
      <c r="O57" s="114">
        <f t="shared" si="2"/>
        <v>0</v>
      </c>
      <c r="P57" s="65"/>
      <c r="Q57" s="66"/>
    </row>
    <row r="58" spans="1:17" ht="15.75" customHeight="1">
      <c r="A58" s="13"/>
      <c r="B58" s="139" t="s">
        <v>71</v>
      </c>
      <c r="C58" s="140"/>
      <c r="D58" s="141" t="s">
        <v>72</v>
      </c>
      <c r="E58" s="62"/>
      <c r="F58" s="62"/>
      <c r="G58" s="62"/>
      <c r="H58" s="62"/>
      <c r="I58" s="62"/>
      <c r="J58" s="62"/>
      <c r="K58" s="140"/>
      <c r="L58" s="142">
        <v>0.08</v>
      </c>
      <c r="M58" s="62"/>
      <c r="N58" s="140"/>
      <c r="O58" s="143">
        <f t="shared" si="2"/>
        <v>0</v>
      </c>
      <c r="P58" s="62"/>
      <c r="Q58" s="63"/>
    </row>
    <row r="59" spans="1:17" ht="15.75" customHeight="1">
      <c r="A59" s="13"/>
      <c r="B59" s="132" t="s">
        <v>73</v>
      </c>
      <c r="C59" s="65"/>
      <c r="D59" s="65"/>
      <c r="E59" s="65"/>
      <c r="F59" s="65"/>
      <c r="G59" s="65"/>
      <c r="H59" s="65"/>
      <c r="I59" s="65"/>
      <c r="J59" s="65"/>
      <c r="K59" s="69"/>
      <c r="L59" s="138">
        <f>SUM(L57:N58)</f>
        <v>0.36800000000000005</v>
      </c>
      <c r="M59" s="65"/>
      <c r="N59" s="69"/>
      <c r="O59" s="114">
        <f t="shared" si="2"/>
        <v>0</v>
      </c>
      <c r="P59" s="65"/>
      <c r="Q59" s="66"/>
    </row>
    <row r="60" spans="1:17" ht="29.25" customHeight="1">
      <c r="A60" s="13"/>
      <c r="B60" s="145" t="s">
        <v>183</v>
      </c>
      <c r="C60" s="62"/>
      <c r="D60" s="62"/>
      <c r="E60" s="62"/>
      <c r="F60" s="62"/>
      <c r="G60" s="62"/>
      <c r="H60" s="62"/>
      <c r="I60" s="62"/>
      <c r="J60" s="62"/>
      <c r="K60" s="62"/>
      <c r="L60" s="62"/>
      <c r="M60" s="62"/>
      <c r="N60" s="62"/>
      <c r="O60" s="62"/>
      <c r="P60" s="62"/>
      <c r="Q60" s="63"/>
    </row>
    <row r="61" spans="1:17" ht="30" customHeight="1">
      <c r="A61" s="13"/>
      <c r="B61" s="146" t="s">
        <v>184</v>
      </c>
      <c r="C61" s="147"/>
      <c r="D61" s="147"/>
      <c r="E61" s="147"/>
      <c r="F61" s="147"/>
      <c r="G61" s="147"/>
      <c r="H61" s="147"/>
      <c r="I61" s="147"/>
      <c r="J61" s="147"/>
      <c r="K61" s="147"/>
      <c r="L61" s="147"/>
      <c r="M61" s="147"/>
      <c r="N61" s="147"/>
      <c r="O61" s="147"/>
      <c r="P61" s="147"/>
      <c r="Q61" s="148"/>
    </row>
    <row r="62" spans="1:17" ht="15.75" customHeight="1">
      <c r="A62" s="13"/>
      <c r="B62" s="121"/>
      <c r="C62" s="122"/>
      <c r="D62" s="122"/>
      <c r="E62" s="122"/>
      <c r="F62" s="122"/>
      <c r="G62" s="122"/>
      <c r="H62" s="122"/>
      <c r="I62" s="122"/>
      <c r="J62" s="122"/>
      <c r="K62" s="122"/>
      <c r="L62" s="122"/>
      <c r="M62" s="122"/>
      <c r="N62" s="122"/>
      <c r="O62" s="122"/>
      <c r="P62" s="122"/>
      <c r="Q62" s="123"/>
    </row>
    <row r="63" spans="1:17" ht="15.75" customHeight="1">
      <c r="A63" s="13"/>
      <c r="B63" s="15"/>
      <c r="C63" s="15"/>
      <c r="D63" s="15"/>
      <c r="E63" s="15"/>
      <c r="F63" s="15"/>
      <c r="G63" s="15"/>
      <c r="H63" s="15"/>
      <c r="I63" s="15"/>
      <c r="J63" s="15"/>
      <c r="K63" s="15"/>
      <c r="L63" s="15"/>
      <c r="M63" s="15"/>
      <c r="N63" s="15"/>
      <c r="O63" s="15"/>
      <c r="P63" s="15"/>
      <c r="Q63" s="15"/>
    </row>
    <row r="64" spans="1:17" ht="15.75" customHeight="1">
      <c r="A64" s="13"/>
      <c r="B64" s="124" t="s">
        <v>76</v>
      </c>
      <c r="C64" s="69"/>
      <c r="D64" s="96" t="s">
        <v>77</v>
      </c>
      <c r="E64" s="65"/>
      <c r="F64" s="65"/>
      <c r="G64" s="65"/>
      <c r="H64" s="65"/>
      <c r="I64" s="65"/>
      <c r="J64" s="65"/>
      <c r="K64" s="65"/>
      <c r="L64" s="65"/>
      <c r="M64" s="65"/>
      <c r="N64" s="69"/>
      <c r="O64" s="70" t="s">
        <v>38</v>
      </c>
      <c r="P64" s="65"/>
      <c r="Q64" s="66"/>
    </row>
    <row r="65" spans="1:17" ht="15.75" customHeight="1">
      <c r="A65" s="13"/>
      <c r="B65" s="106" t="s">
        <v>39</v>
      </c>
      <c r="C65" s="46"/>
      <c r="D65" s="104" t="s">
        <v>78</v>
      </c>
      <c r="E65" s="53"/>
      <c r="F65" s="53"/>
      <c r="G65" s="53"/>
      <c r="H65" s="53"/>
      <c r="I65" s="53"/>
      <c r="J65" s="53"/>
      <c r="K65" s="53"/>
      <c r="L65" s="53"/>
      <c r="M65" s="53"/>
      <c r="N65" s="46"/>
      <c r="O65" s="149">
        <f>(44*O$66) - O$67</f>
        <v>0</v>
      </c>
      <c r="P65" s="53"/>
      <c r="Q65" s="53"/>
    </row>
    <row r="66" spans="1:17" ht="15.75" customHeight="1">
      <c r="A66" s="13"/>
      <c r="B66" s="128" t="s">
        <v>79</v>
      </c>
      <c r="C66" s="98"/>
      <c r="D66" s="144" t="s">
        <v>80</v>
      </c>
      <c r="E66" s="102"/>
      <c r="F66" s="102"/>
      <c r="G66" s="102"/>
      <c r="H66" s="102"/>
      <c r="I66" s="102"/>
      <c r="J66" s="102"/>
      <c r="K66" s="102"/>
      <c r="L66" s="102"/>
      <c r="M66" s="102"/>
      <c r="N66" s="98"/>
      <c r="O66" s="130"/>
      <c r="P66" s="53"/>
      <c r="Q66" s="53"/>
    </row>
    <row r="67" spans="1:17" ht="15.75" customHeight="1">
      <c r="A67" s="13"/>
      <c r="B67" s="107" t="s">
        <v>81</v>
      </c>
      <c r="C67" s="46"/>
      <c r="D67" s="129" t="s">
        <v>82</v>
      </c>
      <c r="E67" s="53"/>
      <c r="F67" s="53"/>
      <c r="G67" s="53"/>
      <c r="H67" s="53"/>
      <c r="I67" s="53"/>
      <c r="J67" s="53"/>
      <c r="K67" s="53"/>
      <c r="L67" s="53"/>
      <c r="M67" s="53"/>
      <c r="N67" s="46"/>
      <c r="O67" s="130">
        <f>0.06*O$32</f>
        <v>0</v>
      </c>
      <c r="P67" s="53"/>
      <c r="Q67" s="53"/>
    </row>
    <row r="68" spans="1:17" ht="15.75" customHeight="1">
      <c r="A68" s="13"/>
      <c r="B68" s="106" t="s">
        <v>41</v>
      </c>
      <c r="C68" s="46"/>
      <c r="D68" s="104" t="s">
        <v>83</v>
      </c>
      <c r="E68" s="53"/>
      <c r="F68" s="53"/>
      <c r="G68" s="53"/>
      <c r="H68" s="53"/>
      <c r="I68" s="53"/>
      <c r="J68" s="53"/>
      <c r="K68" s="53"/>
      <c r="L68" s="53"/>
      <c r="M68" s="53"/>
      <c r="N68" s="46"/>
      <c r="O68" s="52">
        <f>O$69-O$70</f>
        <v>0</v>
      </c>
      <c r="P68" s="53"/>
      <c r="Q68" s="54"/>
    </row>
    <row r="69" spans="1:17" ht="15.75" customHeight="1">
      <c r="A69" s="13"/>
      <c r="B69" s="107" t="s">
        <v>84</v>
      </c>
      <c r="C69" s="46"/>
      <c r="D69" s="129" t="s">
        <v>85</v>
      </c>
      <c r="E69" s="53"/>
      <c r="F69" s="53"/>
      <c r="G69" s="53"/>
      <c r="H69" s="53"/>
      <c r="I69" s="53"/>
      <c r="J69" s="53"/>
      <c r="K69" s="53"/>
      <c r="L69" s="53"/>
      <c r="M69" s="53"/>
      <c r="N69" s="46"/>
      <c r="O69" s="131"/>
      <c r="P69" s="53"/>
      <c r="Q69" s="54"/>
    </row>
    <row r="70" spans="1:17" ht="15.75" customHeight="1">
      <c r="A70" s="13"/>
      <c r="B70" s="107" t="s">
        <v>86</v>
      </c>
      <c r="C70" s="46"/>
      <c r="D70" s="129" t="s">
        <v>87</v>
      </c>
      <c r="E70" s="53"/>
      <c r="F70" s="53"/>
      <c r="G70" s="53"/>
      <c r="H70" s="53"/>
      <c r="I70" s="53"/>
      <c r="J70" s="53"/>
      <c r="K70" s="53"/>
      <c r="L70" s="53"/>
      <c r="M70" s="53"/>
      <c r="N70" s="46"/>
      <c r="O70" s="131">
        <f>0.2*O$69</f>
        <v>0</v>
      </c>
      <c r="P70" s="53"/>
      <c r="Q70" s="54"/>
    </row>
    <row r="71" spans="1:17" ht="15.75" customHeight="1">
      <c r="A71" s="13"/>
      <c r="B71" s="106" t="s">
        <v>43</v>
      </c>
      <c r="C71" s="46"/>
      <c r="D71" s="104" t="s">
        <v>88</v>
      </c>
      <c r="E71" s="53"/>
      <c r="F71" s="53"/>
      <c r="G71" s="53"/>
      <c r="H71" s="53"/>
      <c r="I71" s="53"/>
      <c r="J71" s="53"/>
      <c r="K71" s="53"/>
      <c r="L71" s="53"/>
      <c r="M71" s="53"/>
      <c r="N71" s="46"/>
      <c r="O71" s="52"/>
      <c r="P71" s="53"/>
      <c r="Q71" s="54"/>
    </row>
    <row r="72" spans="1:17" ht="15.75" customHeight="1">
      <c r="A72" s="13"/>
      <c r="B72" s="106" t="s">
        <v>45</v>
      </c>
      <c r="C72" s="46"/>
      <c r="D72" s="104" t="s">
        <v>89</v>
      </c>
      <c r="E72" s="53"/>
      <c r="F72" s="53"/>
      <c r="G72" s="53"/>
      <c r="H72" s="53"/>
      <c r="I72" s="53"/>
      <c r="J72" s="53"/>
      <c r="K72" s="53"/>
      <c r="L72" s="53"/>
      <c r="M72" s="53"/>
      <c r="N72" s="46"/>
      <c r="O72" s="52"/>
      <c r="P72" s="53"/>
      <c r="Q72" s="54"/>
    </row>
    <row r="73" spans="1:17" ht="15.75" customHeight="1">
      <c r="A73" s="13"/>
      <c r="B73" s="137" t="s">
        <v>47</v>
      </c>
      <c r="C73" s="48"/>
      <c r="D73" s="108" t="s">
        <v>90</v>
      </c>
      <c r="E73" s="109"/>
      <c r="F73" s="109"/>
      <c r="G73" s="109"/>
      <c r="H73" s="109"/>
      <c r="I73" s="109"/>
      <c r="J73" s="109"/>
      <c r="K73" s="109"/>
      <c r="L73" s="109"/>
      <c r="M73" s="109"/>
      <c r="N73" s="48"/>
      <c r="O73" s="111">
        <f>'UNIFORME EPI E SEGURO DE VIDA'!H60</f>
        <v>0</v>
      </c>
      <c r="P73" s="109"/>
      <c r="Q73" s="112"/>
    </row>
    <row r="74" spans="1:17" ht="15.75" customHeight="1">
      <c r="A74" s="13"/>
      <c r="B74" s="132" t="s">
        <v>91</v>
      </c>
      <c r="C74" s="65"/>
      <c r="D74" s="65"/>
      <c r="E74" s="65"/>
      <c r="F74" s="65"/>
      <c r="G74" s="65"/>
      <c r="H74" s="65"/>
      <c r="I74" s="65"/>
      <c r="J74" s="65"/>
      <c r="K74" s="65"/>
      <c r="L74" s="65"/>
      <c r="M74" s="65"/>
      <c r="N74" s="69"/>
      <c r="O74" s="114">
        <f>SUM(O65,O68,O72,O73,O71)</f>
        <v>0</v>
      </c>
      <c r="P74" s="65"/>
      <c r="Q74" s="66"/>
    </row>
    <row r="75" spans="1:17" ht="15.75" customHeight="1">
      <c r="A75" s="13"/>
      <c r="B75" s="115" t="s">
        <v>185</v>
      </c>
      <c r="C75" s="116"/>
      <c r="D75" s="116"/>
      <c r="E75" s="116"/>
      <c r="F75" s="116"/>
      <c r="G75" s="116"/>
      <c r="H75" s="116"/>
      <c r="I75" s="116"/>
      <c r="J75" s="116"/>
      <c r="K75" s="116"/>
      <c r="L75" s="116"/>
      <c r="M75" s="116"/>
      <c r="N75" s="116"/>
      <c r="O75" s="116"/>
      <c r="P75" s="116"/>
      <c r="Q75" s="117"/>
    </row>
    <row r="76" spans="1:17" ht="15.75" customHeight="1">
      <c r="A76" s="13"/>
      <c r="B76" s="118"/>
      <c r="C76" s="119"/>
      <c r="D76" s="119"/>
      <c r="E76" s="119"/>
      <c r="F76" s="119"/>
      <c r="G76" s="119"/>
      <c r="H76" s="119"/>
      <c r="I76" s="119"/>
      <c r="J76" s="119"/>
      <c r="K76" s="119"/>
      <c r="L76" s="119"/>
      <c r="M76" s="119"/>
      <c r="N76" s="119"/>
      <c r="O76" s="119"/>
      <c r="P76" s="119"/>
      <c r="Q76" s="120"/>
    </row>
    <row r="77" spans="1:17" ht="28.5" customHeight="1">
      <c r="A77" s="13"/>
      <c r="B77" s="121"/>
      <c r="C77" s="122"/>
      <c r="D77" s="122"/>
      <c r="E77" s="122"/>
      <c r="F77" s="122"/>
      <c r="G77" s="122"/>
      <c r="H77" s="122"/>
      <c r="I77" s="122"/>
      <c r="J77" s="122"/>
      <c r="K77" s="122"/>
      <c r="L77" s="122"/>
      <c r="M77" s="122"/>
      <c r="N77" s="122"/>
      <c r="O77" s="122"/>
      <c r="P77" s="122"/>
      <c r="Q77" s="123"/>
    </row>
    <row r="78" spans="1:17" ht="15.75" customHeight="1">
      <c r="A78" s="13"/>
      <c r="B78" s="16" t="s">
        <v>186</v>
      </c>
      <c r="C78" s="15"/>
      <c r="D78" s="15"/>
      <c r="E78" s="15"/>
      <c r="F78" s="15"/>
      <c r="G78" s="15"/>
      <c r="H78" s="15"/>
      <c r="I78" s="15"/>
      <c r="J78" s="15"/>
      <c r="K78" s="15"/>
      <c r="L78" s="15"/>
      <c r="M78" s="15"/>
      <c r="N78" s="15"/>
      <c r="O78" s="15"/>
      <c r="P78" s="15"/>
      <c r="Q78" s="15"/>
    </row>
    <row r="79" spans="1:17" ht="15.75" customHeight="1">
      <c r="A79" s="13"/>
      <c r="B79" s="124" t="s">
        <v>94</v>
      </c>
      <c r="C79" s="65"/>
      <c r="D79" s="65"/>
      <c r="E79" s="65"/>
      <c r="F79" s="65"/>
      <c r="G79" s="65"/>
      <c r="H79" s="65"/>
      <c r="I79" s="65"/>
      <c r="J79" s="65"/>
      <c r="K79" s="65"/>
      <c r="L79" s="65"/>
      <c r="M79" s="65"/>
      <c r="N79" s="65"/>
      <c r="O79" s="65"/>
      <c r="P79" s="65"/>
      <c r="Q79" s="66"/>
    </row>
    <row r="80" spans="1:17" ht="15.75" customHeight="1">
      <c r="A80" s="13"/>
      <c r="B80" s="124" t="s">
        <v>95</v>
      </c>
      <c r="C80" s="69"/>
      <c r="D80" s="96" t="s">
        <v>96</v>
      </c>
      <c r="E80" s="65"/>
      <c r="F80" s="65"/>
      <c r="G80" s="65"/>
      <c r="H80" s="65"/>
      <c r="I80" s="65"/>
      <c r="J80" s="65"/>
      <c r="K80" s="65"/>
      <c r="L80" s="65"/>
      <c r="M80" s="65"/>
      <c r="N80" s="69"/>
      <c r="O80" s="70" t="s">
        <v>38</v>
      </c>
      <c r="P80" s="65"/>
      <c r="Q80" s="66"/>
    </row>
    <row r="81" spans="1:17" ht="15.75" customHeight="1">
      <c r="A81" s="13"/>
      <c r="B81" s="86" t="s">
        <v>53</v>
      </c>
      <c r="C81" s="74"/>
      <c r="D81" s="126" t="s">
        <v>97</v>
      </c>
      <c r="E81" s="102"/>
      <c r="F81" s="102"/>
      <c r="G81" s="102"/>
      <c r="H81" s="102"/>
      <c r="I81" s="102"/>
      <c r="J81" s="102"/>
      <c r="K81" s="102"/>
      <c r="L81" s="102"/>
      <c r="M81" s="102"/>
      <c r="N81" s="98"/>
      <c r="O81" s="101">
        <f>O45</f>
        <v>0</v>
      </c>
      <c r="P81" s="102"/>
      <c r="Q81" s="103"/>
    </row>
    <row r="82" spans="1:17" ht="15.75" customHeight="1">
      <c r="A82" s="13"/>
      <c r="B82" s="106" t="s">
        <v>59</v>
      </c>
      <c r="C82" s="46"/>
      <c r="D82" s="104" t="s">
        <v>98</v>
      </c>
      <c r="E82" s="53"/>
      <c r="F82" s="53"/>
      <c r="G82" s="53"/>
      <c r="H82" s="53"/>
      <c r="I82" s="53"/>
      <c r="J82" s="53"/>
      <c r="K82" s="53"/>
      <c r="L82" s="53"/>
      <c r="M82" s="53"/>
      <c r="N82" s="46"/>
      <c r="O82" s="52">
        <f>O59</f>
        <v>0</v>
      </c>
      <c r="P82" s="53"/>
      <c r="Q82" s="54"/>
    </row>
    <row r="83" spans="1:17" ht="15.75" customHeight="1">
      <c r="A83" s="13"/>
      <c r="B83" s="150" t="s">
        <v>76</v>
      </c>
      <c r="C83" s="51"/>
      <c r="D83" s="108" t="s">
        <v>99</v>
      </c>
      <c r="E83" s="109"/>
      <c r="F83" s="109"/>
      <c r="G83" s="109"/>
      <c r="H83" s="109"/>
      <c r="I83" s="109"/>
      <c r="J83" s="109"/>
      <c r="K83" s="109"/>
      <c r="L83" s="109"/>
      <c r="M83" s="109"/>
      <c r="N83" s="48"/>
      <c r="O83" s="111">
        <f>O74</f>
        <v>0</v>
      </c>
      <c r="P83" s="109"/>
      <c r="Q83" s="112"/>
    </row>
    <row r="84" spans="1:17" ht="15.75" customHeight="1">
      <c r="A84" s="13"/>
      <c r="B84" s="56" t="s">
        <v>100</v>
      </c>
      <c r="C84" s="57"/>
      <c r="D84" s="57"/>
      <c r="E84" s="57"/>
      <c r="F84" s="57"/>
      <c r="G84" s="57"/>
      <c r="H84" s="57"/>
      <c r="I84" s="57"/>
      <c r="J84" s="57"/>
      <c r="K84" s="57"/>
      <c r="L84" s="57"/>
      <c r="M84" s="57"/>
      <c r="N84" s="58"/>
      <c r="O84" s="59">
        <f>SUM(O81:Q83)</f>
        <v>0</v>
      </c>
      <c r="P84" s="57"/>
      <c r="Q84" s="60"/>
    </row>
    <row r="85" spans="1:17" ht="15.75" customHeight="1">
      <c r="A85" s="13"/>
      <c r="B85" s="61"/>
      <c r="C85" s="62"/>
      <c r="D85" s="62"/>
      <c r="E85" s="62"/>
      <c r="F85" s="62"/>
      <c r="G85" s="62"/>
      <c r="H85" s="62"/>
      <c r="I85" s="62"/>
      <c r="J85" s="62"/>
      <c r="K85" s="62"/>
      <c r="L85" s="62"/>
      <c r="M85" s="62"/>
      <c r="N85" s="62"/>
      <c r="O85" s="62"/>
      <c r="P85" s="62"/>
      <c r="Q85" s="63"/>
    </row>
    <row r="86" spans="1:17" ht="15.75" customHeight="1">
      <c r="A86" s="13"/>
      <c r="B86" s="95" t="s">
        <v>101</v>
      </c>
      <c r="C86" s="65"/>
      <c r="D86" s="65"/>
      <c r="E86" s="65"/>
      <c r="F86" s="65"/>
      <c r="G86" s="65"/>
      <c r="H86" s="65"/>
      <c r="I86" s="65"/>
      <c r="J86" s="65"/>
      <c r="K86" s="65"/>
      <c r="L86" s="65"/>
      <c r="M86" s="65"/>
      <c r="N86" s="65"/>
      <c r="O86" s="65"/>
      <c r="P86" s="65"/>
      <c r="Q86" s="66"/>
    </row>
    <row r="87" spans="1:17" ht="15.75" customHeight="1">
      <c r="A87" s="13"/>
      <c r="B87" s="17"/>
      <c r="C87" s="17"/>
      <c r="D87" s="17"/>
      <c r="E87" s="17"/>
      <c r="F87" s="17"/>
      <c r="G87" s="17"/>
      <c r="H87" s="17"/>
      <c r="I87" s="17"/>
      <c r="J87" s="17"/>
      <c r="K87" s="17"/>
      <c r="L87" s="17"/>
      <c r="M87" s="17"/>
      <c r="N87" s="17"/>
      <c r="O87" s="17"/>
      <c r="P87" s="17"/>
      <c r="Q87" s="17"/>
    </row>
    <row r="88" spans="1:17" ht="15.75" customHeight="1">
      <c r="A88" s="13"/>
      <c r="B88" s="124" t="s">
        <v>102</v>
      </c>
      <c r="C88" s="69"/>
      <c r="D88" s="96" t="s">
        <v>103</v>
      </c>
      <c r="E88" s="65"/>
      <c r="F88" s="65"/>
      <c r="G88" s="65"/>
      <c r="H88" s="65"/>
      <c r="I88" s="65"/>
      <c r="J88" s="65"/>
      <c r="K88" s="69"/>
      <c r="L88" s="70" t="s">
        <v>37</v>
      </c>
      <c r="M88" s="65"/>
      <c r="N88" s="69"/>
      <c r="O88" s="70" t="s">
        <v>38</v>
      </c>
      <c r="P88" s="65"/>
      <c r="Q88" s="66"/>
    </row>
    <row r="89" spans="1:17" ht="15.75" customHeight="1">
      <c r="A89" s="13"/>
      <c r="B89" s="125" t="s">
        <v>39</v>
      </c>
      <c r="C89" s="98"/>
      <c r="D89" s="126" t="s">
        <v>103</v>
      </c>
      <c r="E89" s="102"/>
      <c r="F89" s="102"/>
      <c r="G89" s="102"/>
      <c r="H89" s="102"/>
      <c r="I89" s="102"/>
      <c r="J89" s="102"/>
      <c r="K89" s="98"/>
      <c r="L89" s="127">
        <f>(1/12)*0.05*100%</f>
        <v>4.1666666666666666E-3</v>
      </c>
      <c r="M89" s="102"/>
      <c r="N89" s="98"/>
      <c r="O89" s="101">
        <f>(O38+(O84-O57))*L89</f>
        <v>0</v>
      </c>
      <c r="P89" s="102"/>
      <c r="Q89" s="103"/>
    </row>
    <row r="90" spans="1:17" ht="15.75" customHeight="1">
      <c r="A90" s="13"/>
      <c r="B90" s="106" t="s">
        <v>41</v>
      </c>
      <c r="C90" s="46"/>
      <c r="D90" s="104" t="s">
        <v>104</v>
      </c>
      <c r="E90" s="53"/>
      <c r="F90" s="53"/>
      <c r="G90" s="53"/>
      <c r="H90" s="53"/>
      <c r="I90" s="53"/>
      <c r="J90" s="53"/>
      <c r="K90" s="46"/>
      <c r="L90" s="105">
        <f>L89*L58</f>
        <v>3.3333333333333332E-4</v>
      </c>
      <c r="M90" s="53"/>
      <c r="N90" s="46"/>
      <c r="O90" s="52">
        <f>(O38+O45)*L90</f>
        <v>0</v>
      </c>
      <c r="P90" s="53"/>
      <c r="Q90" s="54"/>
    </row>
    <row r="91" spans="1:17" ht="15.75" customHeight="1">
      <c r="A91" s="13"/>
      <c r="B91" s="137" t="s">
        <v>43</v>
      </c>
      <c r="C91" s="48"/>
      <c r="D91" s="108" t="s">
        <v>105</v>
      </c>
      <c r="E91" s="109"/>
      <c r="F91" s="109"/>
      <c r="G91" s="109"/>
      <c r="H91" s="109"/>
      <c r="I91" s="109"/>
      <c r="J91" s="109"/>
      <c r="K91" s="48"/>
      <c r="L91" s="110">
        <f>(1+2/12+(1/3*1/12))*8%*40%*90%</f>
        <v>3.4400000000000007E-2</v>
      </c>
      <c r="M91" s="109"/>
      <c r="N91" s="48"/>
      <c r="O91" s="111">
        <f>(O38+O45)*L91</f>
        <v>0</v>
      </c>
      <c r="P91" s="109"/>
      <c r="Q91" s="112"/>
    </row>
    <row r="92" spans="1:17" ht="15.75" customHeight="1">
      <c r="A92" s="13"/>
      <c r="B92" s="113" t="s">
        <v>106</v>
      </c>
      <c r="C92" s="65"/>
      <c r="D92" s="65"/>
      <c r="E92" s="65"/>
      <c r="F92" s="65"/>
      <c r="G92" s="65"/>
      <c r="H92" s="65"/>
      <c r="I92" s="65"/>
      <c r="J92" s="65"/>
      <c r="K92" s="65"/>
      <c r="L92" s="65"/>
      <c r="M92" s="65"/>
      <c r="N92" s="69"/>
      <c r="O92" s="114">
        <f>SUM(O89:Q91)</f>
        <v>0</v>
      </c>
      <c r="P92" s="65"/>
      <c r="Q92" s="66"/>
    </row>
    <row r="93" spans="1:17" ht="15.75" customHeight="1">
      <c r="A93" s="13"/>
      <c r="B93" s="85"/>
      <c r="C93" s="62"/>
      <c r="D93" s="62"/>
      <c r="E93" s="62"/>
      <c r="F93" s="62"/>
      <c r="G93" s="62"/>
      <c r="H93" s="62"/>
      <c r="I93" s="62"/>
      <c r="J93" s="62"/>
      <c r="K93" s="62"/>
      <c r="L93" s="62"/>
      <c r="M93" s="62"/>
      <c r="N93" s="62"/>
      <c r="O93" s="62"/>
      <c r="P93" s="62"/>
      <c r="Q93" s="63"/>
    </row>
    <row r="94" spans="1:17" ht="15.75" customHeight="1">
      <c r="A94" s="13"/>
      <c r="B94" s="68" t="s">
        <v>107</v>
      </c>
      <c r="C94" s="69"/>
      <c r="D94" s="70" t="s">
        <v>108</v>
      </c>
      <c r="E94" s="65"/>
      <c r="F94" s="65"/>
      <c r="G94" s="65"/>
      <c r="H94" s="65"/>
      <c r="I94" s="65"/>
      <c r="J94" s="65"/>
      <c r="K94" s="69"/>
      <c r="L94" s="70" t="s">
        <v>37</v>
      </c>
      <c r="M94" s="65"/>
      <c r="N94" s="69"/>
      <c r="O94" s="70" t="s">
        <v>38</v>
      </c>
      <c r="P94" s="65"/>
      <c r="Q94" s="66"/>
    </row>
    <row r="95" spans="1:17" ht="15.75" customHeight="1">
      <c r="A95" s="13"/>
      <c r="B95" s="97" t="s">
        <v>39</v>
      </c>
      <c r="C95" s="98"/>
      <c r="D95" s="151" t="s">
        <v>108</v>
      </c>
      <c r="E95" s="102"/>
      <c r="F95" s="102"/>
      <c r="G95" s="102"/>
      <c r="H95" s="102"/>
      <c r="I95" s="102"/>
      <c r="J95" s="102"/>
      <c r="K95" s="98"/>
      <c r="L95" s="127">
        <f>(7/30)/12*100%</f>
        <v>1.9444444444444445E-2</v>
      </c>
      <c r="M95" s="102"/>
      <c r="N95" s="98"/>
      <c r="O95" s="101">
        <f>(O38+O84)*L95</f>
        <v>0</v>
      </c>
      <c r="P95" s="102"/>
      <c r="Q95" s="103"/>
    </row>
    <row r="96" spans="1:17" ht="15.75" customHeight="1">
      <c r="A96" s="13"/>
      <c r="B96" s="45" t="s">
        <v>41</v>
      </c>
      <c r="C96" s="46"/>
      <c r="D96" s="135" t="s">
        <v>109</v>
      </c>
      <c r="E96" s="53"/>
      <c r="F96" s="53"/>
      <c r="G96" s="53"/>
      <c r="H96" s="53"/>
      <c r="I96" s="53"/>
      <c r="J96" s="53"/>
      <c r="K96" s="46"/>
      <c r="L96" s="105">
        <f>L95*L59</f>
        <v>7.1555555555555565E-3</v>
      </c>
      <c r="M96" s="53"/>
      <c r="N96" s="46"/>
      <c r="O96" s="52">
        <f>(O38+(O45*L59))*L96</f>
        <v>0</v>
      </c>
      <c r="P96" s="53"/>
      <c r="Q96" s="54"/>
    </row>
    <row r="97" spans="1:17" ht="15.75" customHeight="1">
      <c r="A97" s="13"/>
      <c r="B97" s="47" t="s">
        <v>43</v>
      </c>
      <c r="C97" s="48"/>
      <c r="D97" s="153" t="s">
        <v>110</v>
      </c>
      <c r="E97" s="109"/>
      <c r="F97" s="109"/>
      <c r="G97" s="109"/>
      <c r="H97" s="109"/>
      <c r="I97" s="109"/>
      <c r="J97" s="109"/>
      <c r="K97" s="48"/>
      <c r="L97" s="152">
        <f>(L95/100)*40%*L58*100</f>
        <v>6.2222222222222236E-4</v>
      </c>
      <c r="M97" s="109"/>
      <c r="N97" s="48"/>
      <c r="O97" s="111">
        <f>(O38+O45)*L97</f>
        <v>0</v>
      </c>
      <c r="P97" s="109"/>
      <c r="Q97" s="112"/>
    </row>
    <row r="98" spans="1:17" ht="15.75" customHeight="1">
      <c r="A98" s="13"/>
      <c r="B98" s="132" t="s">
        <v>106</v>
      </c>
      <c r="C98" s="65"/>
      <c r="D98" s="65"/>
      <c r="E98" s="65"/>
      <c r="F98" s="65"/>
      <c r="G98" s="65"/>
      <c r="H98" s="65"/>
      <c r="I98" s="65"/>
      <c r="J98" s="65"/>
      <c r="K98" s="65"/>
      <c r="L98" s="65"/>
      <c r="M98" s="65"/>
      <c r="N98" s="69"/>
      <c r="O98" s="114">
        <f>SUM(O95:Q97)</f>
        <v>0</v>
      </c>
      <c r="P98" s="65"/>
      <c r="Q98" s="66"/>
    </row>
    <row r="99" spans="1:17" ht="80.25" customHeight="1">
      <c r="A99" s="13"/>
      <c r="B99" s="154" t="s">
        <v>187</v>
      </c>
      <c r="C99" s="155"/>
      <c r="D99" s="155"/>
      <c r="E99" s="155"/>
      <c r="F99" s="155"/>
      <c r="G99" s="155"/>
      <c r="H99" s="155"/>
      <c r="I99" s="155"/>
      <c r="J99" s="155"/>
      <c r="K99" s="155"/>
      <c r="L99" s="155"/>
      <c r="M99" s="155"/>
      <c r="N99" s="155"/>
      <c r="O99" s="155"/>
      <c r="P99" s="155"/>
      <c r="Q99" s="156"/>
    </row>
    <row r="100" spans="1:17" ht="15.75" customHeight="1">
      <c r="A100" s="13"/>
      <c r="B100" s="61"/>
      <c r="C100" s="62"/>
      <c r="D100" s="62"/>
      <c r="E100" s="62"/>
      <c r="F100" s="62"/>
      <c r="G100" s="62"/>
      <c r="H100" s="62"/>
      <c r="I100" s="62"/>
      <c r="J100" s="62"/>
      <c r="K100" s="62"/>
      <c r="L100" s="62"/>
      <c r="M100" s="62"/>
      <c r="N100" s="62"/>
      <c r="O100" s="62"/>
      <c r="P100" s="62"/>
      <c r="Q100" s="63"/>
    </row>
    <row r="101" spans="1:17" ht="15.75" customHeight="1">
      <c r="A101" s="13"/>
      <c r="B101" s="68" t="s">
        <v>94</v>
      </c>
      <c r="C101" s="65"/>
      <c r="D101" s="65"/>
      <c r="E101" s="65"/>
      <c r="F101" s="65"/>
      <c r="G101" s="65"/>
      <c r="H101" s="65"/>
      <c r="I101" s="65"/>
      <c r="J101" s="65"/>
      <c r="K101" s="65"/>
      <c r="L101" s="65"/>
      <c r="M101" s="65"/>
      <c r="N101" s="65"/>
      <c r="O101" s="65"/>
      <c r="P101" s="65"/>
      <c r="Q101" s="66"/>
    </row>
    <row r="102" spans="1:17" ht="15.75" customHeight="1">
      <c r="A102" s="13"/>
      <c r="B102" s="68" t="s">
        <v>95</v>
      </c>
      <c r="C102" s="69"/>
      <c r="D102" s="70" t="s">
        <v>112</v>
      </c>
      <c r="E102" s="65"/>
      <c r="F102" s="65"/>
      <c r="G102" s="65"/>
      <c r="H102" s="65"/>
      <c r="I102" s="65"/>
      <c r="J102" s="65"/>
      <c r="K102" s="65"/>
      <c r="L102" s="65"/>
      <c r="M102" s="65"/>
      <c r="N102" s="69"/>
      <c r="O102" s="70" t="s">
        <v>38</v>
      </c>
      <c r="P102" s="65"/>
      <c r="Q102" s="66"/>
    </row>
    <row r="103" spans="1:17" ht="15.75" customHeight="1">
      <c r="A103" s="13"/>
      <c r="B103" s="97" t="s">
        <v>102</v>
      </c>
      <c r="C103" s="98"/>
      <c r="D103" s="151" t="s">
        <v>113</v>
      </c>
      <c r="E103" s="102"/>
      <c r="F103" s="102"/>
      <c r="G103" s="102"/>
      <c r="H103" s="102"/>
      <c r="I103" s="102"/>
      <c r="J103" s="102"/>
      <c r="K103" s="102"/>
      <c r="L103" s="102"/>
      <c r="M103" s="102"/>
      <c r="N103" s="98"/>
      <c r="O103" s="101">
        <f>O92</f>
        <v>0</v>
      </c>
      <c r="P103" s="102"/>
      <c r="Q103" s="103"/>
    </row>
    <row r="104" spans="1:17" ht="15.75" customHeight="1">
      <c r="A104" s="13"/>
      <c r="B104" s="47" t="s">
        <v>107</v>
      </c>
      <c r="C104" s="48"/>
      <c r="D104" s="153" t="s">
        <v>114</v>
      </c>
      <c r="E104" s="109"/>
      <c r="F104" s="109"/>
      <c r="G104" s="109"/>
      <c r="H104" s="109"/>
      <c r="I104" s="109"/>
      <c r="J104" s="109"/>
      <c r="K104" s="109"/>
      <c r="L104" s="109"/>
      <c r="M104" s="109"/>
      <c r="N104" s="48"/>
      <c r="O104" s="111">
        <f>O98</f>
        <v>0</v>
      </c>
      <c r="P104" s="109"/>
      <c r="Q104" s="112"/>
    </row>
    <row r="105" spans="1:17" ht="15.75" customHeight="1">
      <c r="A105" s="13"/>
      <c r="B105" s="56" t="s">
        <v>115</v>
      </c>
      <c r="C105" s="57"/>
      <c r="D105" s="57"/>
      <c r="E105" s="57"/>
      <c r="F105" s="57"/>
      <c r="G105" s="57"/>
      <c r="H105" s="57"/>
      <c r="I105" s="57"/>
      <c r="J105" s="57"/>
      <c r="K105" s="57"/>
      <c r="L105" s="57"/>
      <c r="M105" s="57"/>
      <c r="N105" s="58"/>
      <c r="O105" s="59">
        <f>SUM(O103:Q104)</f>
        <v>0</v>
      </c>
      <c r="P105" s="57"/>
      <c r="Q105" s="60"/>
    </row>
    <row r="106" spans="1:17" ht="15" customHeight="1">
      <c r="A106" s="13"/>
      <c r="B106" s="157" t="s">
        <v>188</v>
      </c>
      <c r="C106" s="158"/>
      <c r="D106" s="158"/>
      <c r="E106" s="158"/>
      <c r="F106" s="158"/>
      <c r="G106" s="158"/>
      <c r="H106" s="158"/>
      <c r="I106" s="158"/>
      <c r="J106" s="158"/>
      <c r="K106" s="158"/>
      <c r="L106" s="158"/>
      <c r="M106" s="158"/>
      <c r="N106" s="158"/>
      <c r="O106" s="158"/>
      <c r="P106" s="158"/>
      <c r="Q106" s="159"/>
    </row>
    <row r="107" spans="1:17" ht="30" customHeight="1">
      <c r="A107" s="13"/>
      <c r="B107" s="121"/>
      <c r="C107" s="122"/>
      <c r="D107" s="122"/>
      <c r="E107" s="122"/>
      <c r="F107" s="122"/>
      <c r="G107" s="122"/>
      <c r="H107" s="122"/>
      <c r="I107" s="122"/>
      <c r="J107" s="122"/>
      <c r="K107" s="122"/>
      <c r="L107" s="122"/>
      <c r="M107" s="122"/>
      <c r="N107" s="122"/>
      <c r="O107" s="122"/>
      <c r="P107" s="122"/>
      <c r="Q107" s="123"/>
    </row>
    <row r="108" spans="1:17" ht="30.75" customHeight="1">
      <c r="A108" s="13"/>
      <c r="B108" s="160" t="s">
        <v>189</v>
      </c>
      <c r="C108" s="147"/>
      <c r="D108" s="147"/>
      <c r="E108" s="147"/>
      <c r="F108" s="147"/>
      <c r="G108" s="147"/>
      <c r="H108" s="147"/>
      <c r="I108" s="147"/>
      <c r="J108" s="147"/>
      <c r="K108" s="147"/>
      <c r="L108" s="147"/>
      <c r="M108" s="147"/>
      <c r="N108" s="147"/>
      <c r="O108" s="147"/>
      <c r="P108" s="147"/>
      <c r="Q108" s="148"/>
    </row>
    <row r="109" spans="1:17" ht="30" customHeight="1">
      <c r="A109" s="13"/>
      <c r="B109" s="121"/>
      <c r="C109" s="122"/>
      <c r="D109" s="122"/>
      <c r="E109" s="122"/>
      <c r="F109" s="122"/>
      <c r="G109" s="122"/>
      <c r="H109" s="122"/>
      <c r="I109" s="122"/>
      <c r="J109" s="122"/>
      <c r="K109" s="122"/>
      <c r="L109" s="122"/>
      <c r="M109" s="122"/>
      <c r="N109" s="122"/>
      <c r="O109" s="122"/>
      <c r="P109" s="122"/>
      <c r="Q109" s="123"/>
    </row>
    <row r="110" spans="1:17" ht="30" customHeight="1">
      <c r="A110" s="13"/>
      <c r="B110" s="161" t="s">
        <v>190</v>
      </c>
      <c r="C110" s="62"/>
      <c r="D110" s="62"/>
      <c r="E110" s="62"/>
      <c r="F110" s="62"/>
      <c r="G110" s="62"/>
      <c r="H110" s="62"/>
      <c r="I110" s="62"/>
      <c r="J110" s="62"/>
      <c r="K110" s="62"/>
      <c r="L110" s="62"/>
      <c r="M110" s="62"/>
      <c r="N110" s="62"/>
      <c r="O110" s="62"/>
      <c r="P110" s="62"/>
      <c r="Q110" s="63"/>
    </row>
    <row r="111" spans="1:17" ht="30" customHeight="1">
      <c r="A111" s="13"/>
      <c r="B111" s="161" t="s">
        <v>191</v>
      </c>
      <c r="C111" s="62"/>
      <c r="D111" s="62"/>
      <c r="E111" s="62"/>
      <c r="F111" s="62"/>
      <c r="G111" s="62"/>
      <c r="H111" s="62"/>
      <c r="I111" s="62"/>
      <c r="J111" s="62"/>
      <c r="K111" s="62"/>
      <c r="L111" s="62"/>
      <c r="M111" s="62"/>
      <c r="N111" s="62"/>
      <c r="O111" s="62"/>
      <c r="P111" s="62"/>
      <c r="Q111" s="63"/>
    </row>
    <row r="112" spans="1:17" ht="15" customHeight="1">
      <c r="A112" s="13"/>
      <c r="B112" s="160" t="s">
        <v>192</v>
      </c>
      <c r="C112" s="147"/>
      <c r="D112" s="147"/>
      <c r="E112" s="147"/>
      <c r="F112" s="147"/>
      <c r="G112" s="147"/>
      <c r="H112" s="147"/>
      <c r="I112" s="147"/>
      <c r="J112" s="147"/>
      <c r="K112" s="147"/>
      <c r="L112" s="147"/>
      <c r="M112" s="147"/>
      <c r="N112" s="147"/>
      <c r="O112" s="147"/>
      <c r="P112" s="147"/>
      <c r="Q112" s="148"/>
    </row>
    <row r="113" spans="1:17" ht="15.75" customHeight="1">
      <c r="A113" s="13"/>
      <c r="B113" s="121"/>
      <c r="C113" s="122"/>
      <c r="D113" s="122"/>
      <c r="E113" s="122"/>
      <c r="F113" s="122"/>
      <c r="G113" s="122"/>
      <c r="H113" s="122"/>
      <c r="I113" s="122"/>
      <c r="J113" s="122"/>
      <c r="K113" s="122"/>
      <c r="L113" s="122"/>
      <c r="M113" s="122"/>
      <c r="N113" s="122"/>
      <c r="O113" s="122"/>
      <c r="P113" s="122"/>
      <c r="Q113" s="123"/>
    </row>
    <row r="114" spans="1:17" ht="15.75" customHeight="1">
      <c r="A114" s="13"/>
      <c r="B114" s="18"/>
      <c r="C114" s="18"/>
      <c r="D114" s="18"/>
      <c r="E114" s="18"/>
      <c r="F114" s="18"/>
      <c r="G114" s="18"/>
      <c r="H114" s="18"/>
      <c r="I114" s="18"/>
      <c r="J114" s="18"/>
      <c r="K114" s="18"/>
      <c r="L114" s="18"/>
      <c r="M114" s="18"/>
      <c r="N114" s="18"/>
      <c r="O114" s="19"/>
      <c r="P114" s="18"/>
      <c r="Q114" s="18"/>
    </row>
    <row r="115" spans="1:17" ht="15.75" customHeight="1">
      <c r="A115" s="13"/>
      <c r="B115" s="95" t="s">
        <v>121</v>
      </c>
      <c r="C115" s="65"/>
      <c r="D115" s="65"/>
      <c r="E115" s="65"/>
      <c r="F115" s="65"/>
      <c r="G115" s="65"/>
      <c r="H115" s="65"/>
      <c r="I115" s="65"/>
      <c r="J115" s="65"/>
      <c r="K115" s="65"/>
      <c r="L115" s="65"/>
      <c r="M115" s="65"/>
      <c r="N115" s="65"/>
      <c r="O115" s="65"/>
      <c r="P115" s="65"/>
      <c r="Q115" s="66"/>
    </row>
    <row r="116" spans="1:17" ht="15.75" customHeight="1">
      <c r="A116" s="13"/>
      <c r="B116" s="61"/>
      <c r="C116" s="62"/>
      <c r="D116" s="62"/>
      <c r="E116" s="62"/>
      <c r="F116" s="62"/>
      <c r="G116" s="62"/>
      <c r="H116" s="62"/>
      <c r="I116" s="62"/>
      <c r="J116" s="62"/>
      <c r="K116" s="62"/>
      <c r="L116" s="62"/>
      <c r="M116" s="62"/>
      <c r="N116" s="62"/>
      <c r="O116" s="62"/>
      <c r="P116" s="62"/>
      <c r="Q116" s="63"/>
    </row>
    <row r="117" spans="1:17" ht="15.75" customHeight="1">
      <c r="A117" s="13"/>
      <c r="B117" s="124" t="s">
        <v>122</v>
      </c>
      <c r="C117" s="69"/>
      <c r="D117" s="70" t="s">
        <v>123</v>
      </c>
      <c r="E117" s="65"/>
      <c r="F117" s="65"/>
      <c r="G117" s="65"/>
      <c r="H117" s="65"/>
      <c r="I117" s="65"/>
      <c r="J117" s="65"/>
      <c r="K117" s="69"/>
      <c r="L117" s="70" t="s">
        <v>37</v>
      </c>
      <c r="M117" s="65"/>
      <c r="N117" s="195"/>
      <c r="O117" s="196" t="s">
        <v>38</v>
      </c>
      <c r="P117" s="65"/>
      <c r="Q117" s="69"/>
    </row>
    <row r="118" spans="1:17" ht="15.75" customHeight="1">
      <c r="A118" s="13"/>
      <c r="B118" s="125" t="s">
        <v>39</v>
      </c>
      <c r="C118" s="98"/>
      <c r="D118" s="126" t="s">
        <v>124</v>
      </c>
      <c r="E118" s="102"/>
      <c r="F118" s="102"/>
      <c r="G118" s="102"/>
      <c r="H118" s="102"/>
      <c r="I118" s="102"/>
      <c r="J118" s="102"/>
      <c r="K118" s="98"/>
      <c r="L118" s="169">
        <v>8.3299999999999999E-2</v>
      </c>
      <c r="M118" s="73"/>
      <c r="N118" s="193"/>
      <c r="O118" s="194">
        <f>(O38+O84+O105)*L118</f>
        <v>0</v>
      </c>
      <c r="P118" s="73"/>
      <c r="Q118" s="76"/>
    </row>
    <row r="119" spans="1:17" ht="15.75" customHeight="1">
      <c r="A119" s="13"/>
      <c r="B119" s="106" t="s">
        <v>41</v>
      </c>
      <c r="C119" s="46"/>
      <c r="D119" s="104" t="s">
        <v>125</v>
      </c>
      <c r="E119" s="53"/>
      <c r="F119" s="53"/>
      <c r="G119" s="53"/>
      <c r="H119" s="53"/>
      <c r="I119" s="53"/>
      <c r="J119" s="53"/>
      <c r="K119" s="46"/>
      <c r="L119" s="171">
        <f>(5/30/12)</f>
        <v>1.3888888888888888E-2</v>
      </c>
      <c r="M119" s="53"/>
      <c r="N119" s="197"/>
      <c r="O119" s="198">
        <f>(O38+O84+O105)*L119</f>
        <v>0</v>
      </c>
      <c r="P119" s="53"/>
      <c r="Q119" s="54"/>
    </row>
    <row r="120" spans="1:17" ht="15.75" customHeight="1">
      <c r="A120" s="13"/>
      <c r="B120" s="106" t="s">
        <v>43</v>
      </c>
      <c r="C120" s="46"/>
      <c r="D120" s="104" t="s">
        <v>126</v>
      </c>
      <c r="E120" s="53"/>
      <c r="F120" s="53"/>
      <c r="G120" s="53"/>
      <c r="H120" s="53"/>
      <c r="I120" s="53"/>
      <c r="J120" s="53"/>
      <c r="K120" s="46"/>
      <c r="L120" s="171">
        <v>2.8999999999999998E-3</v>
      </c>
      <c r="M120" s="53"/>
      <c r="N120" s="197"/>
      <c r="O120" s="198">
        <f>(O38+O84+O105)*L120</f>
        <v>0</v>
      </c>
      <c r="P120" s="53"/>
      <c r="Q120" s="54"/>
    </row>
    <row r="121" spans="1:17" ht="15.75" customHeight="1">
      <c r="A121" s="13"/>
      <c r="B121" s="106" t="s">
        <v>45</v>
      </c>
      <c r="C121" s="46"/>
      <c r="D121" s="104" t="s">
        <v>127</v>
      </c>
      <c r="E121" s="53"/>
      <c r="F121" s="53"/>
      <c r="G121" s="53"/>
      <c r="H121" s="53"/>
      <c r="I121" s="53"/>
      <c r="J121" s="53"/>
      <c r="K121" s="46"/>
      <c r="L121" s="171">
        <v>2.0000000000000001E-4</v>
      </c>
      <c r="M121" s="53"/>
      <c r="N121" s="197"/>
      <c r="O121" s="198">
        <f>(O38+O84+O105)*L121</f>
        <v>0</v>
      </c>
      <c r="P121" s="53"/>
      <c r="Q121" s="54"/>
    </row>
    <row r="122" spans="1:17" ht="15.75" customHeight="1">
      <c r="A122" s="13"/>
      <c r="B122" s="106" t="s">
        <v>47</v>
      </c>
      <c r="C122" s="46"/>
      <c r="D122" s="104" t="s">
        <v>128</v>
      </c>
      <c r="E122" s="53"/>
      <c r="F122" s="53"/>
      <c r="G122" s="53"/>
      <c r="H122" s="53"/>
      <c r="I122" s="53"/>
      <c r="J122" s="53"/>
      <c r="K122" s="46"/>
      <c r="L122" s="171">
        <v>2.8E-3</v>
      </c>
      <c r="M122" s="53"/>
      <c r="N122" s="197"/>
      <c r="O122" s="203">
        <f>(O38+O84+O105)*L122</f>
        <v>0</v>
      </c>
      <c r="P122" s="53"/>
      <c r="Q122" s="54"/>
    </row>
    <row r="123" spans="1:17" ht="15.75" customHeight="1">
      <c r="A123" s="13"/>
      <c r="B123" s="150" t="s">
        <v>49</v>
      </c>
      <c r="C123" s="51"/>
      <c r="D123" s="55" t="s">
        <v>129</v>
      </c>
      <c r="E123" s="50"/>
      <c r="F123" s="50"/>
      <c r="G123" s="50"/>
      <c r="H123" s="50"/>
      <c r="I123" s="50"/>
      <c r="J123" s="50"/>
      <c r="K123" s="51"/>
      <c r="L123" s="199">
        <v>6.9999999999999999E-4</v>
      </c>
      <c r="M123" s="50"/>
      <c r="N123" s="200"/>
      <c r="O123" s="201">
        <f>(O38+O84+O105)*L123</f>
        <v>0</v>
      </c>
      <c r="P123" s="50"/>
      <c r="Q123" s="202"/>
    </row>
    <row r="124" spans="1:17" ht="15.75" customHeight="1">
      <c r="A124" s="13"/>
      <c r="B124" s="56" t="s">
        <v>130</v>
      </c>
      <c r="C124" s="57"/>
      <c r="D124" s="57"/>
      <c r="E124" s="57"/>
      <c r="F124" s="57"/>
      <c r="G124" s="57"/>
      <c r="H124" s="57"/>
      <c r="I124" s="57"/>
      <c r="J124" s="57"/>
      <c r="K124" s="58"/>
      <c r="L124" s="178">
        <f>SUM(L118:N123)</f>
        <v>0.10378888888888889</v>
      </c>
      <c r="M124" s="57"/>
      <c r="N124" s="60"/>
      <c r="O124" s="179">
        <f>SUM(O118:Q123)</f>
        <v>0</v>
      </c>
      <c r="P124" s="57"/>
      <c r="Q124" s="60"/>
    </row>
    <row r="125" spans="1:17" ht="15.75" customHeight="1">
      <c r="A125" s="13"/>
      <c r="B125" s="61"/>
      <c r="C125" s="62"/>
      <c r="D125" s="62"/>
      <c r="E125" s="62"/>
      <c r="F125" s="62"/>
      <c r="G125" s="62"/>
      <c r="H125" s="62"/>
      <c r="I125" s="62"/>
      <c r="J125" s="62"/>
      <c r="K125" s="62"/>
      <c r="L125" s="62"/>
      <c r="M125" s="62"/>
      <c r="N125" s="62"/>
      <c r="O125" s="62"/>
      <c r="P125" s="62"/>
      <c r="Q125" s="63"/>
    </row>
    <row r="126" spans="1:17" ht="15.75" customHeight="1">
      <c r="A126" s="13"/>
      <c r="B126" s="68" t="s">
        <v>131</v>
      </c>
      <c r="C126" s="69"/>
      <c r="D126" s="70" t="s">
        <v>132</v>
      </c>
      <c r="E126" s="65"/>
      <c r="F126" s="65"/>
      <c r="G126" s="65"/>
      <c r="H126" s="65"/>
      <c r="I126" s="65"/>
      <c r="J126" s="65"/>
      <c r="K126" s="65"/>
      <c r="L126" s="65"/>
      <c r="M126" s="65"/>
      <c r="N126" s="69"/>
      <c r="O126" s="70" t="s">
        <v>133</v>
      </c>
      <c r="P126" s="65"/>
      <c r="Q126" s="66"/>
    </row>
    <row r="127" spans="1:17" ht="15.75" customHeight="1">
      <c r="A127" s="13"/>
      <c r="B127" s="139" t="s">
        <v>39</v>
      </c>
      <c r="C127" s="140"/>
      <c r="D127" s="141" t="s">
        <v>134</v>
      </c>
      <c r="E127" s="62"/>
      <c r="F127" s="62"/>
      <c r="G127" s="62"/>
      <c r="H127" s="62"/>
      <c r="I127" s="62"/>
      <c r="J127" s="62"/>
      <c r="K127" s="62"/>
      <c r="L127" s="62"/>
      <c r="M127" s="62"/>
      <c r="N127" s="140"/>
      <c r="O127" s="143" t="s">
        <v>135</v>
      </c>
      <c r="P127" s="62"/>
      <c r="Q127" s="63"/>
    </row>
    <row r="128" spans="1:17" ht="15.75" customHeight="1">
      <c r="A128" s="13"/>
      <c r="B128" s="56" t="s">
        <v>136</v>
      </c>
      <c r="C128" s="57"/>
      <c r="D128" s="57"/>
      <c r="E128" s="57"/>
      <c r="F128" s="57"/>
      <c r="G128" s="57"/>
      <c r="H128" s="57"/>
      <c r="I128" s="57"/>
      <c r="J128" s="57"/>
      <c r="K128" s="57"/>
      <c r="L128" s="57"/>
      <c r="M128" s="57"/>
      <c r="N128" s="58"/>
      <c r="O128" s="59" t="str">
        <f>O127</f>
        <v>-</v>
      </c>
      <c r="P128" s="57"/>
      <c r="Q128" s="60"/>
    </row>
    <row r="129" spans="1:17" ht="15.75" customHeight="1">
      <c r="A129" s="13"/>
      <c r="B129" s="61"/>
      <c r="C129" s="62"/>
      <c r="D129" s="62"/>
      <c r="E129" s="62"/>
      <c r="F129" s="62"/>
      <c r="G129" s="62"/>
      <c r="H129" s="62"/>
      <c r="I129" s="62"/>
      <c r="J129" s="62"/>
      <c r="K129" s="62"/>
      <c r="L129" s="62"/>
      <c r="M129" s="62"/>
      <c r="N129" s="62"/>
      <c r="O129" s="62"/>
      <c r="P129" s="62"/>
      <c r="Q129" s="63"/>
    </row>
    <row r="130" spans="1:17" ht="15.75" customHeight="1">
      <c r="A130" s="13"/>
      <c r="B130" s="68" t="s">
        <v>94</v>
      </c>
      <c r="C130" s="65"/>
      <c r="D130" s="65"/>
      <c r="E130" s="65"/>
      <c r="F130" s="65"/>
      <c r="G130" s="65"/>
      <c r="H130" s="65"/>
      <c r="I130" s="65"/>
      <c r="J130" s="65"/>
      <c r="K130" s="65"/>
      <c r="L130" s="65"/>
      <c r="M130" s="65"/>
      <c r="N130" s="65"/>
      <c r="O130" s="65"/>
      <c r="P130" s="65"/>
      <c r="Q130" s="66"/>
    </row>
    <row r="131" spans="1:17" ht="15.75" customHeight="1">
      <c r="A131" s="13"/>
      <c r="B131" s="68" t="s">
        <v>95</v>
      </c>
      <c r="C131" s="69"/>
      <c r="D131" s="70" t="s">
        <v>137</v>
      </c>
      <c r="E131" s="65"/>
      <c r="F131" s="65"/>
      <c r="G131" s="65"/>
      <c r="H131" s="65"/>
      <c r="I131" s="65"/>
      <c r="J131" s="65"/>
      <c r="K131" s="65"/>
      <c r="L131" s="65"/>
      <c r="M131" s="65"/>
      <c r="N131" s="69"/>
      <c r="O131" s="70" t="s">
        <v>38</v>
      </c>
      <c r="P131" s="65"/>
      <c r="Q131" s="66"/>
    </row>
    <row r="132" spans="1:17" ht="15.75" customHeight="1">
      <c r="A132" s="13"/>
      <c r="B132" s="45" t="s">
        <v>122</v>
      </c>
      <c r="C132" s="46"/>
      <c r="D132" s="135" t="s">
        <v>138</v>
      </c>
      <c r="E132" s="53"/>
      <c r="F132" s="53"/>
      <c r="G132" s="53"/>
      <c r="H132" s="53"/>
      <c r="I132" s="53"/>
      <c r="J132" s="53"/>
      <c r="K132" s="53"/>
      <c r="L132" s="53"/>
      <c r="M132" s="53"/>
      <c r="N132" s="46"/>
      <c r="O132" s="180">
        <f>O124</f>
        <v>0</v>
      </c>
      <c r="P132" s="53"/>
      <c r="Q132" s="54"/>
    </row>
    <row r="133" spans="1:17" ht="15.75" customHeight="1">
      <c r="A133" s="13"/>
      <c r="B133" s="45" t="s">
        <v>131</v>
      </c>
      <c r="C133" s="46"/>
      <c r="D133" s="135" t="s">
        <v>132</v>
      </c>
      <c r="E133" s="53"/>
      <c r="F133" s="53"/>
      <c r="G133" s="53"/>
      <c r="H133" s="53"/>
      <c r="I133" s="53"/>
      <c r="J133" s="53"/>
      <c r="K133" s="53"/>
      <c r="L133" s="53"/>
      <c r="M133" s="53"/>
      <c r="N133" s="46"/>
      <c r="O133" s="52" t="str">
        <f>O128</f>
        <v>-</v>
      </c>
      <c r="P133" s="53"/>
      <c r="Q133" s="54"/>
    </row>
    <row r="134" spans="1:17" ht="15.75" customHeight="1">
      <c r="A134" s="13"/>
      <c r="B134" s="56" t="s">
        <v>139</v>
      </c>
      <c r="C134" s="57"/>
      <c r="D134" s="57"/>
      <c r="E134" s="57"/>
      <c r="F134" s="57"/>
      <c r="G134" s="57"/>
      <c r="H134" s="57"/>
      <c r="I134" s="57"/>
      <c r="J134" s="57"/>
      <c r="K134" s="57"/>
      <c r="L134" s="57"/>
      <c r="M134" s="57"/>
      <c r="N134" s="58"/>
      <c r="O134" s="181">
        <f>SUM(O132:Q133)</f>
        <v>0</v>
      </c>
      <c r="P134" s="57"/>
      <c r="Q134" s="60"/>
    </row>
    <row r="135" spans="1:17" ht="15.75" customHeight="1">
      <c r="A135" s="13"/>
      <c r="B135" s="182" t="s">
        <v>193</v>
      </c>
      <c r="C135" s="158"/>
      <c r="D135" s="158"/>
      <c r="E135" s="158"/>
      <c r="F135" s="158"/>
      <c r="G135" s="158"/>
      <c r="H135" s="158"/>
      <c r="I135" s="158"/>
      <c r="J135" s="158"/>
      <c r="K135" s="158"/>
      <c r="L135" s="158"/>
      <c r="M135" s="158"/>
      <c r="N135" s="158"/>
      <c r="O135" s="158"/>
      <c r="P135" s="158"/>
      <c r="Q135" s="159"/>
    </row>
    <row r="136" spans="1:17" ht="15.75" customHeight="1">
      <c r="A136" s="13"/>
      <c r="B136" s="121"/>
      <c r="C136" s="122"/>
      <c r="D136" s="122"/>
      <c r="E136" s="122"/>
      <c r="F136" s="122"/>
      <c r="G136" s="122"/>
      <c r="H136" s="122"/>
      <c r="I136" s="122"/>
      <c r="J136" s="122"/>
      <c r="K136" s="122"/>
      <c r="L136" s="122"/>
      <c r="M136" s="122"/>
      <c r="N136" s="122"/>
      <c r="O136" s="122"/>
      <c r="P136" s="122"/>
      <c r="Q136" s="123"/>
    </row>
    <row r="137" spans="1:17" ht="15.75" customHeight="1">
      <c r="A137" s="13"/>
      <c r="B137" s="187"/>
      <c r="C137" s="184"/>
      <c r="D137" s="184"/>
      <c r="E137" s="184"/>
      <c r="F137" s="184"/>
      <c r="G137" s="184"/>
      <c r="H137" s="184"/>
      <c r="I137" s="184"/>
      <c r="J137" s="184"/>
      <c r="K137" s="184"/>
      <c r="L137" s="184"/>
      <c r="M137" s="184"/>
      <c r="N137" s="184"/>
      <c r="O137" s="184"/>
      <c r="P137" s="184"/>
      <c r="Q137" s="186"/>
    </row>
    <row r="138" spans="1:17" ht="15.75" customHeight="1">
      <c r="A138" s="13"/>
      <c r="B138" s="95" t="s">
        <v>141</v>
      </c>
      <c r="C138" s="65"/>
      <c r="D138" s="65"/>
      <c r="E138" s="65"/>
      <c r="F138" s="65"/>
      <c r="G138" s="65"/>
      <c r="H138" s="65"/>
      <c r="I138" s="65"/>
      <c r="J138" s="65"/>
      <c r="K138" s="65"/>
      <c r="L138" s="65"/>
      <c r="M138" s="65"/>
      <c r="N138" s="65"/>
      <c r="O138" s="65"/>
      <c r="P138" s="65"/>
      <c r="Q138" s="66"/>
    </row>
    <row r="139" spans="1:17" ht="15.75" customHeight="1">
      <c r="A139" s="13"/>
      <c r="B139" s="20"/>
      <c r="C139" s="20"/>
      <c r="D139" s="20"/>
      <c r="E139" s="20"/>
      <c r="F139" s="20"/>
      <c r="G139" s="20"/>
      <c r="H139" s="20"/>
      <c r="I139" s="20"/>
      <c r="J139" s="20"/>
      <c r="K139" s="20"/>
      <c r="L139" s="20"/>
      <c r="M139" s="20"/>
      <c r="N139" s="20"/>
      <c r="O139" s="20"/>
      <c r="P139" s="20"/>
      <c r="Q139" s="20"/>
    </row>
    <row r="140" spans="1:17" ht="15.75" customHeight="1">
      <c r="A140" s="13"/>
      <c r="B140" s="190" t="s">
        <v>142</v>
      </c>
      <c r="C140" s="185"/>
      <c r="D140" s="183" t="s">
        <v>143</v>
      </c>
      <c r="E140" s="184"/>
      <c r="F140" s="184"/>
      <c r="G140" s="184"/>
      <c r="H140" s="184"/>
      <c r="I140" s="184"/>
      <c r="J140" s="184"/>
      <c r="K140" s="184"/>
      <c r="L140" s="184"/>
      <c r="M140" s="184"/>
      <c r="N140" s="185"/>
      <c r="O140" s="183" t="s">
        <v>38</v>
      </c>
      <c r="P140" s="184"/>
      <c r="Q140" s="186"/>
    </row>
    <row r="141" spans="1:17" ht="15.75" customHeight="1">
      <c r="A141" s="13"/>
      <c r="B141" s="139" t="s">
        <v>39</v>
      </c>
      <c r="C141" s="140"/>
      <c r="D141" s="141" t="s">
        <v>144</v>
      </c>
      <c r="E141" s="62"/>
      <c r="F141" s="62"/>
      <c r="G141" s="62"/>
      <c r="H141" s="62"/>
      <c r="I141" s="62"/>
      <c r="J141" s="62"/>
      <c r="K141" s="62"/>
      <c r="L141" s="62"/>
      <c r="M141" s="62"/>
      <c r="N141" s="140"/>
      <c r="O141" s="188">
        <f>'UNIFORME EPI E SEGURO DE VIDA'!H53</f>
        <v>0</v>
      </c>
      <c r="P141" s="119"/>
      <c r="Q141" s="119"/>
    </row>
    <row r="142" spans="1:17" ht="15.75" customHeight="1">
      <c r="A142" s="13"/>
      <c r="B142" s="132" t="s">
        <v>145</v>
      </c>
      <c r="C142" s="65"/>
      <c r="D142" s="65"/>
      <c r="E142" s="65"/>
      <c r="F142" s="65"/>
      <c r="G142" s="65"/>
      <c r="H142" s="65"/>
      <c r="I142" s="65"/>
      <c r="J142" s="65"/>
      <c r="K142" s="65"/>
      <c r="L142" s="65"/>
      <c r="M142" s="65"/>
      <c r="N142" s="69"/>
      <c r="O142" s="114">
        <f>O141</f>
        <v>0</v>
      </c>
      <c r="P142" s="65"/>
      <c r="Q142" s="66"/>
    </row>
    <row r="143" spans="1:17" ht="15.75" customHeight="1">
      <c r="A143" s="13"/>
      <c r="B143" s="21"/>
      <c r="C143" s="21"/>
      <c r="D143" s="21"/>
      <c r="E143" s="21"/>
      <c r="F143" s="21"/>
      <c r="G143" s="21"/>
      <c r="H143" s="21"/>
      <c r="I143" s="21"/>
      <c r="J143" s="21"/>
      <c r="K143" s="21"/>
      <c r="L143" s="21"/>
      <c r="M143" s="21"/>
      <c r="N143" s="21"/>
      <c r="O143" s="22"/>
      <c r="P143" s="22"/>
      <c r="Q143" s="22"/>
    </row>
    <row r="144" spans="1:17" ht="15.75" customHeight="1">
      <c r="A144" s="13"/>
      <c r="B144" s="190" t="s">
        <v>146</v>
      </c>
      <c r="C144" s="185"/>
      <c r="D144" s="183" t="s">
        <v>147</v>
      </c>
      <c r="E144" s="184"/>
      <c r="F144" s="184"/>
      <c r="G144" s="184"/>
      <c r="H144" s="184"/>
      <c r="I144" s="184"/>
      <c r="J144" s="184"/>
      <c r="K144" s="184"/>
      <c r="L144" s="184"/>
      <c r="M144" s="184"/>
      <c r="N144" s="185"/>
      <c r="O144" s="183" t="s">
        <v>38</v>
      </c>
      <c r="P144" s="184"/>
      <c r="Q144" s="186"/>
    </row>
    <row r="145" spans="1:17" ht="15.75" customHeight="1">
      <c r="A145" s="13"/>
      <c r="B145" s="97" t="s">
        <v>39</v>
      </c>
      <c r="C145" s="98"/>
      <c r="D145" s="151" t="s">
        <v>148</v>
      </c>
      <c r="E145" s="102"/>
      <c r="F145" s="102"/>
      <c r="G145" s="102"/>
      <c r="H145" s="102"/>
      <c r="I145" s="102"/>
      <c r="J145" s="102"/>
      <c r="K145" s="102"/>
      <c r="L145" s="102"/>
      <c r="M145" s="102"/>
      <c r="N145" s="98"/>
      <c r="O145" s="191">
        <f>MATERIAIS!I164</f>
        <v>0</v>
      </c>
      <c r="P145" s="192"/>
      <c r="Q145" s="192"/>
    </row>
    <row r="146" spans="1:17" ht="15.75" customHeight="1">
      <c r="A146" s="13"/>
      <c r="B146" s="45" t="s">
        <v>41</v>
      </c>
      <c r="C146" s="46"/>
      <c r="D146" s="153" t="s">
        <v>149</v>
      </c>
      <c r="E146" s="109"/>
      <c r="F146" s="109"/>
      <c r="G146" s="109"/>
      <c r="H146" s="109"/>
      <c r="I146" s="109"/>
      <c r="J146" s="109"/>
      <c r="K146" s="109"/>
      <c r="L146" s="109"/>
      <c r="M146" s="109"/>
      <c r="N146" s="48"/>
      <c r="O146" s="189">
        <v>0</v>
      </c>
      <c r="P146" s="53"/>
      <c r="Q146" s="54"/>
    </row>
    <row r="147" spans="1:17" ht="15.75" customHeight="1">
      <c r="A147" s="13"/>
      <c r="B147" s="47" t="s">
        <v>43</v>
      </c>
      <c r="C147" s="48"/>
      <c r="D147" s="153" t="s">
        <v>50</v>
      </c>
      <c r="E147" s="109"/>
      <c r="F147" s="109"/>
      <c r="G147" s="109"/>
      <c r="H147" s="109"/>
      <c r="I147" s="109"/>
      <c r="J147" s="109"/>
      <c r="K147" s="109"/>
      <c r="L147" s="109"/>
      <c r="M147" s="109"/>
      <c r="N147" s="48"/>
      <c r="O147" s="204">
        <v>0</v>
      </c>
      <c r="P147" s="109"/>
      <c r="Q147" s="112"/>
    </row>
    <row r="148" spans="1:17" ht="15.75" customHeight="1">
      <c r="A148" s="13"/>
      <c r="B148" s="132" t="s">
        <v>106</v>
      </c>
      <c r="C148" s="65"/>
      <c r="D148" s="65"/>
      <c r="E148" s="65"/>
      <c r="F148" s="65"/>
      <c r="G148" s="65"/>
      <c r="H148" s="65"/>
      <c r="I148" s="65"/>
      <c r="J148" s="65"/>
      <c r="K148" s="65"/>
      <c r="L148" s="65"/>
      <c r="M148" s="65"/>
      <c r="N148" s="69"/>
      <c r="O148" s="114">
        <f>SUM(O145:Q147)</f>
        <v>0</v>
      </c>
      <c r="P148" s="65"/>
      <c r="Q148" s="66"/>
    </row>
    <row r="149" spans="1:17" ht="15.75" customHeight="1">
      <c r="A149" s="13"/>
      <c r="B149" s="61"/>
      <c r="C149" s="62"/>
      <c r="D149" s="62"/>
      <c r="E149" s="62"/>
      <c r="F149" s="62"/>
      <c r="G149" s="62"/>
      <c r="H149" s="62"/>
      <c r="I149" s="62"/>
      <c r="J149" s="62"/>
      <c r="K149" s="62"/>
      <c r="L149" s="62"/>
      <c r="M149" s="62"/>
      <c r="N149" s="62"/>
      <c r="O149" s="62"/>
      <c r="P149" s="62"/>
      <c r="Q149" s="63"/>
    </row>
    <row r="150" spans="1:17" ht="15.75" customHeight="1">
      <c r="A150" s="13"/>
      <c r="B150" s="68" t="s">
        <v>94</v>
      </c>
      <c r="C150" s="65"/>
      <c r="D150" s="65"/>
      <c r="E150" s="65"/>
      <c r="F150" s="65"/>
      <c r="G150" s="65"/>
      <c r="H150" s="65"/>
      <c r="I150" s="65"/>
      <c r="J150" s="65"/>
      <c r="K150" s="65"/>
      <c r="L150" s="65"/>
      <c r="M150" s="65"/>
      <c r="N150" s="65"/>
      <c r="O150" s="65"/>
      <c r="P150" s="65"/>
      <c r="Q150" s="66"/>
    </row>
    <row r="151" spans="1:17" ht="15.75" customHeight="1">
      <c r="A151" s="13"/>
      <c r="B151" s="68" t="s">
        <v>95</v>
      </c>
      <c r="C151" s="69"/>
      <c r="D151" s="70" t="s">
        <v>150</v>
      </c>
      <c r="E151" s="65"/>
      <c r="F151" s="65"/>
      <c r="G151" s="65"/>
      <c r="H151" s="65"/>
      <c r="I151" s="65"/>
      <c r="J151" s="65"/>
      <c r="K151" s="65"/>
      <c r="L151" s="65"/>
      <c r="M151" s="65"/>
      <c r="N151" s="69"/>
      <c r="O151" s="70" t="s">
        <v>38</v>
      </c>
      <c r="P151" s="65"/>
      <c r="Q151" s="66"/>
    </row>
    <row r="152" spans="1:17" ht="15.75" customHeight="1">
      <c r="A152" s="13"/>
      <c r="B152" s="97" t="s">
        <v>142</v>
      </c>
      <c r="C152" s="98"/>
      <c r="D152" s="151" t="s">
        <v>151</v>
      </c>
      <c r="E152" s="102"/>
      <c r="F152" s="102"/>
      <c r="G152" s="102"/>
      <c r="H152" s="102"/>
      <c r="I152" s="102"/>
      <c r="J152" s="102"/>
      <c r="K152" s="102"/>
      <c r="L152" s="102"/>
      <c r="M152" s="102"/>
      <c r="N152" s="98"/>
      <c r="O152" s="101">
        <f>O142</f>
        <v>0</v>
      </c>
      <c r="P152" s="102"/>
      <c r="Q152" s="103"/>
    </row>
    <row r="153" spans="1:17" ht="15.75" customHeight="1">
      <c r="A153" s="13"/>
      <c r="B153" s="47" t="s">
        <v>146</v>
      </c>
      <c r="C153" s="48"/>
      <c r="D153" s="153" t="s">
        <v>152</v>
      </c>
      <c r="E153" s="109"/>
      <c r="F153" s="109"/>
      <c r="G153" s="109"/>
      <c r="H153" s="109"/>
      <c r="I153" s="109"/>
      <c r="J153" s="109"/>
      <c r="K153" s="109"/>
      <c r="L153" s="109"/>
      <c r="M153" s="109"/>
      <c r="N153" s="48"/>
      <c r="O153" s="111">
        <f>O148</f>
        <v>0</v>
      </c>
      <c r="P153" s="109"/>
      <c r="Q153" s="112"/>
    </row>
    <row r="154" spans="1:17" ht="15.75" customHeight="1">
      <c r="A154" s="13"/>
      <c r="B154" s="56" t="s">
        <v>153</v>
      </c>
      <c r="C154" s="57"/>
      <c r="D154" s="57"/>
      <c r="E154" s="57"/>
      <c r="F154" s="57"/>
      <c r="G154" s="57"/>
      <c r="H154" s="57"/>
      <c r="I154" s="57"/>
      <c r="J154" s="57"/>
      <c r="K154" s="57"/>
      <c r="L154" s="57"/>
      <c r="M154" s="57"/>
      <c r="N154" s="58"/>
      <c r="O154" s="59">
        <f>SUM(O152:Q153)</f>
        <v>0</v>
      </c>
      <c r="P154" s="57"/>
      <c r="Q154" s="60"/>
    </row>
    <row r="155" spans="1:17" ht="62.25" customHeight="1">
      <c r="A155" s="13"/>
      <c r="B155" s="213" t="s">
        <v>194</v>
      </c>
      <c r="C155" s="62"/>
      <c r="D155" s="62"/>
      <c r="E155" s="62"/>
      <c r="F155" s="62"/>
      <c r="G155" s="62"/>
      <c r="H155" s="62"/>
      <c r="I155" s="62"/>
      <c r="J155" s="62"/>
      <c r="K155" s="62"/>
      <c r="L155" s="62"/>
      <c r="M155" s="62"/>
      <c r="N155" s="62"/>
      <c r="O155" s="62"/>
      <c r="P155" s="62"/>
      <c r="Q155" s="63"/>
    </row>
    <row r="156" spans="1:17" ht="15.75" customHeight="1">
      <c r="A156" s="13"/>
      <c r="B156" s="95" t="s">
        <v>155</v>
      </c>
      <c r="C156" s="65"/>
      <c r="D156" s="65"/>
      <c r="E156" s="65"/>
      <c r="F156" s="65"/>
      <c r="G156" s="65"/>
      <c r="H156" s="65"/>
      <c r="I156" s="65"/>
      <c r="J156" s="65"/>
      <c r="K156" s="65"/>
      <c r="L156" s="65"/>
      <c r="M156" s="65"/>
      <c r="N156" s="65"/>
      <c r="O156" s="65"/>
      <c r="P156" s="65"/>
      <c r="Q156" s="66"/>
    </row>
    <row r="157" spans="1:17" ht="15.75" customHeight="1">
      <c r="A157" s="13"/>
      <c r="B157" s="20"/>
      <c r="C157" s="20"/>
      <c r="D157" s="20"/>
      <c r="E157" s="20"/>
      <c r="F157" s="20"/>
      <c r="G157" s="20"/>
      <c r="H157" s="20"/>
      <c r="I157" s="20"/>
      <c r="J157" s="20"/>
      <c r="K157" s="20"/>
      <c r="L157" s="20"/>
      <c r="M157" s="20"/>
      <c r="N157" s="20"/>
      <c r="O157" s="20"/>
      <c r="P157" s="20"/>
      <c r="Q157" s="20"/>
    </row>
    <row r="158" spans="1:17" ht="15.75" customHeight="1">
      <c r="A158" s="13"/>
      <c r="B158" s="124">
        <v>6</v>
      </c>
      <c r="C158" s="69"/>
      <c r="D158" s="96" t="s">
        <v>156</v>
      </c>
      <c r="E158" s="65"/>
      <c r="F158" s="65"/>
      <c r="G158" s="65"/>
      <c r="H158" s="65"/>
      <c r="I158" s="65"/>
      <c r="J158" s="65"/>
      <c r="K158" s="69"/>
      <c r="L158" s="96" t="s">
        <v>37</v>
      </c>
      <c r="M158" s="65"/>
      <c r="N158" s="69"/>
      <c r="O158" s="96" t="s">
        <v>38</v>
      </c>
      <c r="P158" s="65"/>
      <c r="Q158" s="66"/>
    </row>
    <row r="159" spans="1:17" ht="15.75" customHeight="1">
      <c r="A159" s="13"/>
      <c r="B159" s="173" t="s">
        <v>39</v>
      </c>
      <c r="C159" s="74"/>
      <c r="D159" s="99" t="s">
        <v>157</v>
      </c>
      <c r="E159" s="73"/>
      <c r="F159" s="73"/>
      <c r="G159" s="73"/>
      <c r="H159" s="73"/>
      <c r="I159" s="73"/>
      <c r="J159" s="73"/>
      <c r="K159" s="74"/>
      <c r="L159" s="169"/>
      <c r="M159" s="73"/>
      <c r="N159" s="74"/>
      <c r="O159" s="170">
        <f>L159*O178</f>
        <v>0</v>
      </c>
      <c r="P159" s="73"/>
      <c r="Q159" s="76"/>
    </row>
    <row r="160" spans="1:17" ht="15.75" customHeight="1">
      <c r="A160" s="13"/>
      <c r="B160" s="174" t="s">
        <v>41</v>
      </c>
      <c r="C160" s="46"/>
      <c r="D160" s="104" t="s">
        <v>158</v>
      </c>
      <c r="E160" s="53"/>
      <c r="F160" s="53"/>
      <c r="G160" s="53"/>
      <c r="H160" s="53"/>
      <c r="I160" s="53"/>
      <c r="J160" s="53"/>
      <c r="K160" s="46"/>
      <c r="L160" s="171"/>
      <c r="M160" s="53"/>
      <c r="N160" s="46"/>
      <c r="O160" s="52">
        <f>L$160*(O$178+O$159)</f>
        <v>0</v>
      </c>
      <c r="P160" s="53"/>
      <c r="Q160" s="54"/>
    </row>
    <row r="161" spans="1:17" ht="15.75" customHeight="1">
      <c r="A161" s="13"/>
      <c r="B161" s="175" t="s">
        <v>43</v>
      </c>
      <c r="C161" s="46"/>
      <c r="D161" s="172" t="s">
        <v>195</v>
      </c>
      <c r="E161" s="53"/>
      <c r="F161" s="53"/>
      <c r="G161" s="53"/>
      <c r="H161" s="53"/>
      <c r="I161" s="53"/>
      <c r="J161" s="53"/>
      <c r="K161" s="46"/>
      <c r="L161" s="168">
        <f>SUM(L162:N164)</f>
        <v>8.6499999999999994E-2</v>
      </c>
      <c r="M161" s="53"/>
      <c r="N161" s="46"/>
      <c r="O161" s="52">
        <f>SUM(O$162:Q$164)</f>
        <v>0</v>
      </c>
      <c r="P161" s="53"/>
      <c r="Q161" s="54"/>
    </row>
    <row r="162" spans="1:17" ht="15.75" customHeight="1">
      <c r="A162" s="13"/>
      <c r="B162" s="176" t="s">
        <v>160</v>
      </c>
      <c r="C162" s="46"/>
      <c r="D162" s="129" t="s">
        <v>161</v>
      </c>
      <c r="E162" s="53"/>
      <c r="F162" s="53"/>
      <c r="G162" s="53"/>
      <c r="H162" s="53"/>
      <c r="I162" s="53"/>
      <c r="J162" s="53"/>
      <c r="K162" s="46"/>
      <c r="L162" s="205">
        <v>6.4999999999999997E-3</v>
      </c>
      <c r="M162" s="53"/>
      <c r="N162" s="46"/>
      <c r="O162" s="131">
        <f t="shared" ref="O162:O164" si="3">((O$178+O$159+O$160)*L162)/(1-L$161)</f>
        <v>0</v>
      </c>
      <c r="P162" s="53"/>
      <c r="Q162" s="54"/>
    </row>
    <row r="163" spans="1:17" ht="15.75" customHeight="1">
      <c r="A163" s="13"/>
      <c r="B163" s="176" t="s">
        <v>162</v>
      </c>
      <c r="C163" s="46"/>
      <c r="D163" s="129" t="s">
        <v>163</v>
      </c>
      <c r="E163" s="53"/>
      <c r="F163" s="53"/>
      <c r="G163" s="53"/>
      <c r="H163" s="53"/>
      <c r="I163" s="53"/>
      <c r="J163" s="53"/>
      <c r="K163" s="46"/>
      <c r="L163" s="205">
        <v>0.03</v>
      </c>
      <c r="M163" s="53"/>
      <c r="N163" s="46"/>
      <c r="O163" s="131">
        <f t="shared" si="3"/>
        <v>0</v>
      </c>
      <c r="P163" s="53"/>
      <c r="Q163" s="54"/>
    </row>
    <row r="164" spans="1:17" ht="15.75" customHeight="1">
      <c r="A164" s="13"/>
      <c r="B164" s="176" t="s">
        <v>164</v>
      </c>
      <c r="C164" s="46"/>
      <c r="D164" s="129" t="s">
        <v>165</v>
      </c>
      <c r="E164" s="53"/>
      <c r="F164" s="53"/>
      <c r="G164" s="53"/>
      <c r="H164" s="53"/>
      <c r="I164" s="53"/>
      <c r="J164" s="53"/>
      <c r="K164" s="46"/>
      <c r="L164" s="205">
        <v>0.05</v>
      </c>
      <c r="M164" s="53"/>
      <c r="N164" s="46"/>
      <c r="O164" s="131">
        <f t="shared" si="3"/>
        <v>0</v>
      </c>
      <c r="P164" s="53"/>
      <c r="Q164" s="54"/>
    </row>
    <row r="165" spans="1:17" ht="15.75" customHeight="1">
      <c r="A165" s="13"/>
      <c r="B165" s="56" t="s">
        <v>196</v>
      </c>
      <c r="C165" s="57"/>
      <c r="D165" s="57"/>
      <c r="E165" s="57"/>
      <c r="F165" s="57"/>
      <c r="G165" s="57"/>
      <c r="H165" s="57"/>
      <c r="I165" s="57"/>
      <c r="J165" s="57"/>
      <c r="K165" s="57"/>
      <c r="L165" s="57"/>
      <c r="M165" s="57"/>
      <c r="N165" s="58"/>
      <c r="O165" s="163">
        <f>SUM(O159:Q161)</f>
        <v>0</v>
      </c>
      <c r="P165" s="57"/>
      <c r="Q165" s="60"/>
    </row>
    <row r="166" spans="1:17" ht="15.75" customHeight="1">
      <c r="A166" s="13"/>
      <c r="B166" s="164" t="s">
        <v>197</v>
      </c>
      <c r="C166" s="165"/>
      <c r="D166" s="165"/>
      <c r="E166" s="165"/>
      <c r="F166" s="165"/>
      <c r="G166" s="165"/>
      <c r="H166" s="165"/>
      <c r="I166" s="165"/>
      <c r="J166" s="165"/>
      <c r="K166" s="165"/>
      <c r="L166" s="165"/>
      <c r="M166" s="165"/>
      <c r="N166" s="165"/>
      <c r="O166" s="165"/>
      <c r="P166" s="165"/>
      <c r="Q166" s="166"/>
    </row>
    <row r="167" spans="1:17" ht="30" customHeight="1">
      <c r="A167" s="13"/>
      <c r="B167" s="161" t="s">
        <v>198</v>
      </c>
      <c r="C167" s="62"/>
      <c r="D167" s="62"/>
      <c r="E167" s="62"/>
      <c r="F167" s="62"/>
      <c r="G167" s="62"/>
      <c r="H167" s="62"/>
      <c r="I167" s="62"/>
      <c r="J167" s="62"/>
      <c r="K167" s="62"/>
      <c r="L167" s="62"/>
      <c r="M167" s="62"/>
      <c r="N167" s="62"/>
      <c r="O167" s="62"/>
      <c r="P167" s="62"/>
      <c r="Q167" s="63"/>
    </row>
    <row r="168" spans="1:17" ht="30" customHeight="1">
      <c r="A168" s="13"/>
      <c r="B168" s="161" t="s">
        <v>199</v>
      </c>
      <c r="C168" s="62"/>
      <c r="D168" s="62"/>
      <c r="E168" s="62"/>
      <c r="F168" s="62"/>
      <c r="G168" s="62"/>
      <c r="H168" s="62"/>
      <c r="I168" s="62"/>
      <c r="J168" s="62"/>
      <c r="K168" s="62"/>
      <c r="L168" s="62"/>
      <c r="M168" s="62"/>
      <c r="N168" s="62"/>
      <c r="O168" s="62"/>
      <c r="P168" s="62"/>
      <c r="Q168" s="63"/>
    </row>
    <row r="169" spans="1:17" ht="15.75" customHeight="1">
      <c r="A169" s="13"/>
      <c r="B169" s="15"/>
      <c r="C169" s="15"/>
      <c r="D169" s="15"/>
      <c r="E169" s="15"/>
      <c r="F169" s="15"/>
      <c r="G169" s="15"/>
      <c r="H169" s="15"/>
      <c r="I169" s="15"/>
      <c r="J169" s="15"/>
      <c r="K169" s="15"/>
      <c r="L169" s="15"/>
      <c r="M169" s="15"/>
      <c r="N169" s="15"/>
      <c r="O169" s="15"/>
      <c r="P169" s="15"/>
      <c r="Q169" s="15"/>
    </row>
    <row r="170" spans="1:17" ht="15.75" customHeight="1">
      <c r="A170" s="13"/>
      <c r="B170" s="95" t="s">
        <v>170</v>
      </c>
      <c r="C170" s="65"/>
      <c r="D170" s="65"/>
      <c r="E170" s="65"/>
      <c r="F170" s="65"/>
      <c r="G170" s="65"/>
      <c r="H170" s="65"/>
      <c r="I170" s="65"/>
      <c r="J170" s="65"/>
      <c r="K170" s="65"/>
      <c r="L170" s="65"/>
      <c r="M170" s="65"/>
      <c r="N170" s="65"/>
      <c r="O170" s="65"/>
      <c r="P170" s="65"/>
      <c r="Q170" s="66"/>
    </row>
    <row r="171" spans="1:17" ht="15.75" customHeight="1">
      <c r="A171" s="13"/>
      <c r="B171" s="17"/>
      <c r="C171" s="17"/>
      <c r="D171" s="17"/>
      <c r="E171" s="17"/>
      <c r="F171" s="17"/>
      <c r="G171" s="17"/>
      <c r="H171" s="17"/>
      <c r="I171" s="17"/>
      <c r="J171" s="17"/>
      <c r="K171" s="17"/>
      <c r="L171" s="17"/>
      <c r="M171" s="17"/>
      <c r="N171" s="17"/>
      <c r="O171" s="17"/>
      <c r="P171" s="17"/>
      <c r="Q171" s="17"/>
    </row>
    <row r="172" spans="1:17" ht="15.75" customHeight="1">
      <c r="A172" s="13"/>
      <c r="B172" s="124" t="s">
        <v>171</v>
      </c>
      <c r="C172" s="69"/>
      <c r="D172" s="96" t="s">
        <v>172</v>
      </c>
      <c r="E172" s="65"/>
      <c r="F172" s="65"/>
      <c r="G172" s="65"/>
      <c r="H172" s="65"/>
      <c r="I172" s="65"/>
      <c r="J172" s="65"/>
      <c r="K172" s="65"/>
      <c r="L172" s="65"/>
      <c r="M172" s="65"/>
      <c r="N172" s="69"/>
      <c r="O172" s="114" t="s">
        <v>38</v>
      </c>
      <c r="P172" s="65"/>
      <c r="Q172" s="66"/>
    </row>
    <row r="173" spans="1:17" ht="15.75" customHeight="1">
      <c r="A173" s="13"/>
      <c r="B173" s="206">
        <v>1</v>
      </c>
      <c r="C173" s="98"/>
      <c r="D173" s="162" t="s">
        <v>36</v>
      </c>
      <c r="E173" s="102"/>
      <c r="F173" s="102"/>
      <c r="G173" s="102"/>
      <c r="H173" s="102"/>
      <c r="I173" s="102"/>
      <c r="J173" s="102"/>
      <c r="K173" s="102"/>
      <c r="L173" s="102"/>
      <c r="M173" s="102"/>
      <c r="N173" s="98"/>
      <c r="O173" s="101">
        <f>O38</f>
        <v>0</v>
      </c>
      <c r="P173" s="102"/>
      <c r="Q173" s="103"/>
    </row>
    <row r="174" spans="1:17" ht="15.75" customHeight="1">
      <c r="A174" s="13"/>
      <c r="B174" s="177">
        <v>2</v>
      </c>
      <c r="C174" s="46"/>
      <c r="D174" s="172" t="s">
        <v>173</v>
      </c>
      <c r="E174" s="53"/>
      <c r="F174" s="53"/>
      <c r="G174" s="53"/>
      <c r="H174" s="53"/>
      <c r="I174" s="53"/>
      <c r="J174" s="53"/>
      <c r="K174" s="53"/>
      <c r="L174" s="53"/>
      <c r="M174" s="53"/>
      <c r="N174" s="46"/>
      <c r="O174" s="52">
        <f>O84</f>
        <v>0</v>
      </c>
      <c r="P174" s="53"/>
      <c r="Q174" s="54"/>
    </row>
    <row r="175" spans="1:17" ht="15.75" customHeight="1">
      <c r="A175" s="13"/>
      <c r="B175" s="177">
        <v>3</v>
      </c>
      <c r="C175" s="46"/>
      <c r="D175" s="172" t="s">
        <v>112</v>
      </c>
      <c r="E175" s="53"/>
      <c r="F175" s="53"/>
      <c r="G175" s="53"/>
      <c r="H175" s="53"/>
      <c r="I175" s="53"/>
      <c r="J175" s="53"/>
      <c r="K175" s="53"/>
      <c r="L175" s="53"/>
      <c r="M175" s="53"/>
      <c r="N175" s="46"/>
      <c r="O175" s="52">
        <f>O105</f>
        <v>0</v>
      </c>
      <c r="P175" s="53"/>
      <c r="Q175" s="54"/>
    </row>
    <row r="176" spans="1:17" ht="15.75" customHeight="1">
      <c r="A176" s="13"/>
      <c r="B176" s="177">
        <v>4</v>
      </c>
      <c r="C176" s="46"/>
      <c r="D176" s="172" t="s">
        <v>137</v>
      </c>
      <c r="E176" s="53"/>
      <c r="F176" s="53"/>
      <c r="G176" s="53"/>
      <c r="H176" s="53"/>
      <c r="I176" s="53"/>
      <c r="J176" s="53"/>
      <c r="K176" s="53"/>
      <c r="L176" s="53"/>
      <c r="M176" s="53"/>
      <c r="N176" s="46"/>
      <c r="O176" s="52">
        <f>O134</f>
        <v>0</v>
      </c>
      <c r="P176" s="53"/>
      <c r="Q176" s="54"/>
    </row>
    <row r="177" spans="1:17" ht="15.75" customHeight="1">
      <c r="A177" s="13"/>
      <c r="B177" s="211">
        <v>5</v>
      </c>
      <c r="C177" s="48"/>
      <c r="D177" s="212" t="s">
        <v>174</v>
      </c>
      <c r="E177" s="109"/>
      <c r="F177" s="109"/>
      <c r="G177" s="109"/>
      <c r="H177" s="109"/>
      <c r="I177" s="109"/>
      <c r="J177" s="109"/>
      <c r="K177" s="109"/>
      <c r="L177" s="109"/>
      <c r="M177" s="109"/>
      <c r="N177" s="48"/>
      <c r="O177" s="111">
        <f>O154</f>
        <v>0</v>
      </c>
      <c r="P177" s="109"/>
      <c r="Q177" s="112"/>
    </row>
    <row r="178" spans="1:17" ht="15.75" customHeight="1">
      <c r="A178" s="13"/>
      <c r="B178" s="132" t="s">
        <v>175</v>
      </c>
      <c r="C178" s="65"/>
      <c r="D178" s="65"/>
      <c r="E178" s="65"/>
      <c r="F178" s="65"/>
      <c r="G178" s="65"/>
      <c r="H178" s="65"/>
      <c r="I178" s="65"/>
      <c r="J178" s="65"/>
      <c r="K178" s="65"/>
      <c r="L178" s="65"/>
      <c r="M178" s="65"/>
      <c r="N178" s="69"/>
      <c r="O178" s="114">
        <f>SUM(O173:Q177)</f>
        <v>0</v>
      </c>
      <c r="P178" s="65"/>
      <c r="Q178" s="66"/>
    </row>
    <row r="179" spans="1:17" ht="15.75" customHeight="1">
      <c r="A179" s="13"/>
      <c r="B179" s="207">
        <v>6</v>
      </c>
      <c r="C179" s="140"/>
      <c r="D179" s="208" t="s">
        <v>176</v>
      </c>
      <c r="E179" s="62"/>
      <c r="F179" s="62"/>
      <c r="G179" s="62"/>
      <c r="H179" s="62"/>
      <c r="I179" s="62"/>
      <c r="J179" s="62"/>
      <c r="K179" s="62"/>
      <c r="L179" s="62"/>
      <c r="M179" s="62"/>
      <c r="N179" s="140"/>
      <c r="O179" s="52">
        <f>O165</f>
        <v>0</v>
      </c>
      <c r="P179" s="53"/>
      <c r="Q179" s="54"/>
    </row>
    <row r="180" spans="1:17" ht="15.75" customHeight="1">
      <c r="A180" s="13"/>
      <c r="B180" s="56" t="s">
        <v>177</v>
      </c>
      <c r="C180" s="57"/>
      <c r="D180" s="57"/>
      <c r="E180" s="57"/>
      <c r="F180" s="57"/>
      <c r="G180" s="57"/>
      <c r="H180" s="57"/>
      <c r="I180" s="57"/>
      <c r="J180" s="57"/>
      <c r="K180" s="57"/>
      <c r="L180" s="57"/>
      <c r="M180" s="57"/>
      <c r="N180" s="58"/>
      <c r="O180" s="59">
        <f>SUM(O178:Q179)</f>
        <v>0</v>
      </c>
      <c r="P180" s="57"/>
      <c r="Q180" s="60"/>
    </row>
    <row r="181" spans="1:17" ht="15.75" customHeight="1">
      <c r="A181" s="13"/>
      <c r="B181" s="209" t="s">
        <v>178</v>
      </c>
      <c r="C181" s="158"/>
      <c r="D181" s="158"/>
      <c r="E181" s="158"/>
      <c r="F181" s="158"/>
      <c r="G181" s="158"/>
      <c r="H181" s="158"/>
      <c r="I181" s="158"/>
      <c r="J181" s="158"/>
      <c r="K181" s="158"/>
      <c r="L181" s="158"/>
      <c r="M181" s="158"/>
      <c r="N181" s="158"/>
      <c r="O181" s="158"/>
      <c r="P181" s="158"/>
      <c r="Q181" s="159"/>
    </row>
    <row r="182" spans="1:17" ht="15.75" customHeight="1">
      <c r="A182" s="13"/>
      <c r="B182" s="118"/>
      <c r="C182" s="119"/>
      <c r="D182" s="119"/>
      <c r="E182" s="119"/>
      <c r="F182" s="119"/>
      <c r="G182" s="119"/>
      <c r="H182" s="119"/>
      <c r="I182" s="119"/>
      <c r="J182" s="119"/>
      <c r="K182" s="119"/>
      <c r="L182" s="119"/>
      <c r="M182" s="119"/>
      <c r="N182" s="119"/>
      <c r="O182" s="119"/>
      <c r="P182" s="119"/>
      <c r="Q182" s="120"/>
    </row>
    <row r="183" spans="1:17" ht="15.75" customHeight="1">
      <c r="A183" s="13"/>
      <c r="B183" s="118"/>
      <c r="C183" s="119"/>
      <c r="D183" s="119"/>
      <c r="E183" s="119"/>
      <c r="F183" s="119"/>
      <c r="G183" s="119"/>
      <c r="H183" s="119"/>
      <c r="I183" s="119"/>
      <c r="J183" s="119"/>
      <c r="K183" s="119"/>
      <c r="L183" s="119"/>
      <c r="M183" s="119"/>
      <c r="N183" s="119"/>
      <c r="O183" s="119"/>
      <c r="P183" s="119"/>
      <c r="Q183" s="120"/>
    </row>
    <row r="184" spans="1:17" ht="15.75" customHeight="1">
      <c r="A184" s="13"/>
      <c r="B184" s="118"/>
      <c r="C184" s="119"/>
      <c r="D184" s="119"/>
      <c r="E184" s="119"/>
      <c r="F184" s="119"/>
      <c r="G184" s="119"/>
      <c r="H184" s="119"/>
      <c r="I184" s="119"/>
      <c r="J184" s="119"/>
      <c r="K184" s="119"/>
      <c r="L184" s="119"/>
      <c r="M184" s="119"/>
      <c r="N184" s="119"/>
      <c r="O184" s="119"/>
      <c r="P184" s="119"/>
      <c r="Q184" s="120"/>
    </row>
    <row r="185" spans="1:17" ht="15.75" customHeight="1">
      <c r="A185" s="13"/>
      <c r="B185" s="118"/>
      <c r="C185" s="119"/>
      <c r="D185" s="119"/>
      <c r="E185" s="119"/>
      <c r="F185" s="119"/>
      <c r="G185" s="119"/>
      <c r="H185" s="119"/>
      <c r="I185" s="119"/>
      <c r="J185" s="119"/>
      <c r="K185" s="119"/>
      <c r="L185" s="119"/>
      <c r="M185" s="119"/>
      <c r="N185" s="119"/>
      <c r="O185" s="119"/>
      <c r="P185" s="119"/>
      <c r="Q185" s="120"/>
    </row>
    <row r="186" spans="1:17" ht="15.75" customHeight="1">
      <c r="A186" s="13"/>
      <c r="B186" s="121"/>
      <c r="C186" s="122"/>
      <c r="D186" s="122"/>
      <c r="E186" s="122"/>
      <c r="F186" s="122"/>
      <c r="G186" s="122"/>
      <c r="H186" s="122"/>
      <c r="I186" s="122"/>
      <c r="J186" s="122"/>
      <c r="K186" s="122"/>
      <c r="L186" s="122"/>
      <c r="M186" s="122"/>
      <c r="N186" s="122"/>
      <c r="O186" s="122"/>
      <c r="P186" s="122"/>
      <c r="Q186" s="123"/>
    </row>
    <row r="187" spans="1:17" ht="15.75" customHeight="1">
      <c r="A187" s="12"/>
      <c r="B187" s="210" t="s">
        <v>179</v>
      </c>
      <c r="C187" s="147"/>
      <c r="D187" s="147"/>
      <c r="E187" s="147"/>
      <c r="F187" s="147"/>
      <c r="G187" s="147"/>
      <c r="H187" s="147"/>
      <c r="I187" s="147"/>
      <c r="J187" s="147"/>
      <c r="K187" s="147"/>
      <c r="L187" s="147"/>
      <c r="M187" s="147"/>
      <c r="N187" s="147"/>
      <c r="O187" s="147"/>
      <c r="P187" s="147"/>
      <c r="Q187" s="148"/>
    </row>
    <row r="188" spans="1:17" ht="15.75" customHeight="1">
      <c r="A188" s="12"/>
      <c r="B188" s="118"/>
      <c r="C188" s="119"/>
      <c r="D188" s="119"/>
      <c r="E188" s="119"/>
      <c r="F188" s="119"/>
      <c r="G188" s="119"/>
      <c r="H188" s="119"/>
      <c r="I188" s="119"/>
      <c r="J188" s="119"/>
      <c r="K188" s="119"/>
      <c r="L188" s="119"/>
      <c r="M188" s="119"/>
      <c r="N188" s="119"/>
      <c r="O188" s="119"/>
      <c r="P188" s="119"/>
      <c r="Q188" s="120"/>
    </row>
    <row r="189" spans="1:17" ht="15.75" customHeight="1">
      <c r="A189" s="12"/>
      <c r="B189" s="121"/>
      <c r="C189" s="122"/>
      <c r="D189" s="122"/>
      <c r="E189" s="122"/>
      <c r="F189" s="122"/>
      <c r="G189" s="122"/>
      <c r="H189" s="122"/>
      <c r="I189" s="122"/>
      <c r="J189" s="122"/>
      <c r="K189" s="122"/>
      <c r="L189" s="122"/>
      <c r="M189" s="122"/>
      <c r="N189" s="122"/>
      <c r="O189" s="122"/>
      <c r="P189" s="122"/>
      <c r="Q189" s="123"/>
    </row>
    <row r="190" spans="1:17" ht="15.75" customHeight="1">
      <c r="A190" s="12"/>
      <c r="B190" s="210" t="s">
        <v>180</v>
      </c>
      <c r="C190" s="147"/>
      <c r="D190" s="147"/>
      <c r="E190" s="147"/>
      <c r="F190" s="147"/>
      <c r="G190" s="147"/>
      <c r="H190" s="147"/>
      <c r="I190" s="147"/>
      <c r="J190" s="147"/>
      <c r="K190" s="147"/>
      <c r="L190" s="147"/>
      <c r="M190" s="147"/>
      <c r="N190" s="147"/>
      <c r="O190" s="147"/>
      <c r="P190" s="147"/>
      <c r="Q190" s="148"/>
    </row>
    <row r="191" spans="1:17" ht="15.75" customHeight="1">
      <c r="A191" s="12"/>
      <c r="B191" s="121"/>
      <c r="C191" s="122"/>
      <c r="D191" s="122"/>
      <c r="E191" s="122"/>
      <c r="F191" s="122"/>
      <c r="G191" s="122"/>
      <c r="H191" s="122"/>
      <c r="I191" s="122"/>
      <c r="J191" s="122"/>
      <c r="K191" s="122"/>
      <c r="L191" s="122"/>
      <c r="M191" s="122"/>
      <c r="N191" s="122"/>
      <c r="O191" s="122"/>
      <c r="P191" s="122"/>
      <c r="Q191" s="123"/>
    </row>
    <row r="192" spans="1:17" ht="15.75" customHeight="1">
      <c r="A192" s="12"/>
      <c r="B192" s="12"/>
      <c r="C192" s="12"/>
      <c r="D192" s="12"/>
      <c r="E192" s="12"/>
      <c r="F192" s="12"/>
      <c r="G192" s="12"/>
      <c r="H192" s="12"/>
      <c r="I192" s="12"/>
      <c r="J192" s="12"/>
      <c r="K192" s="12"/>
      <c r="L192" s="12"/>
      <c r="M192" s="12"/>
      <c r="N192" s="12"/>
      <c r="O192" s="12"/>
      <c r="P192" s="12"/>
      <c r="Q192" s="12"/>
    </row>
    <row r="193" spans="1:17" ht="15.75" customHeight="1">
      <c r="A193" s="12"/>
      <c r="B193" s="12"/>
      <c r="C193" s="12"/>
      <c r="D193" s="12"/>
      <c r="E193" s="12"/>
      <c r="F193" s="12"/>
      <c r="G193" s="12"/>
      <c r="H193" s="12"/>
      <c r="I193" s="12"/>
      <c r="J193" s="12"/>
      <c r="K193" s="12"/>
      <c r="L193" s="12"/>
      <c r="M193" s="12"/>
      <c r="N193" s="12"/>
      <c r="O193" s="12"/>
      <c r="P193" s="12"/>
      <c r="Q193" s="12"/>
    </row>
    <row r="194" spans="1:17" ht="15.75" customHeight="1"/>
    <row r="195" spans="1:17" ht="15.75" customHeight="1"/>
    <row r="196" spans="1:17" ht="15.75" customHeight="1"/>
    <row r="197" spans="1:17" ht="15.75" customHeight="1"/>
    <row r="198" spans="1:17" ht="15.75" customHeight="1"/>
    <row r="199" spans="1:17" ht="15.75" customHeight="1"/>
    <row r="200" spans="1:17" ht="15.75" customHeight="1"/>
    <row r="201" spans="1:17" ht="15.75" customHeight="1"/>
    <row r="202" spans="1:17" ht="15.75" customHeight="1"/>
    <row r="203" spans="1:17" ht="15.75" customHeight="1"/>
    <row r="204" spans="1:17" ht="15.75" customHeight="1"/>
    <row r="205" spans="1:17" ht="15.75" customHeight="1"/>
    <row r="206" spans="1:17" ht="15.75" customHeight="1"/>
    <row r="207" spans="1:17" ht="15.75" customHeight="1"/>
    <row r="208" spans="1:17"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87">
    <mergeCell ref="B2:Q8"/>
    <mergeCell ref="B180:N180"/>
    <mergeCell ref="O180:Q180"/>
    <mergeCell ref="B181:Q186"/>
    <mergeCell ref="B187:Q189"/>
    <mergeCell ref="B190:Q191"/>
    <mergeCell ref="D176:N176"/>
    <mergeCell ref="O176:Q176"/>
    <mergeCell ref="B177:C177"/>
    <mergeCell ref="D177:N177"/>
    <mergeCell ref="O177:Q177"/>
    <mergeCell ref="B178:N178"/>
    <mergeCell ref="O178:Q178"/>
    <mergeCell ref="B172:C172"/>
    <mergeCell ref="B173:C173"/>
    <mergeCell ref="B174:C174"/>
    <mergeCell ref="D174:N174"/>
    <mergeCell ref="O174:Q174"/>
    <mergeCell ref="D175:N175"/>
    <mergeCell ref="O175:Q175"/>
    <mergeCell ref="B179:C179"/>
    <mergeCell ref="D179:N179"/>
    <mergeCell ref="O179:Q179"/>
    <mergeCell ref="B150:Q150"/>
    <mergeCell ref="L164:N164"/>
    <mergeCell ref="O164:Q164"/>
    <mergeCell ref="D162:K162"/>
    <mergeCell ref="L162:N162"/>
    <mergeCell ref="O162:Q162"/>
    <mergeCell ref="D163:K163"/>
    <mergeCell ref="L163:N163"/>
    <mergeCell ref="O163:Q163"/>
    <mergeCell ref="D164:K164"/>
    <mergeCell ref="B126:C126"/>
    <mergeCell ref="B127:C127"/>
    <mergeCell ref="B131:C131"/>
    <mergeCell ref="B147:C147"/>
    <mergeCell ref="D147:N147"/>
    <mergeCell ref="O147:Q147"/>
    <mergeCell ref="B148:N148"/>
    <mergeCell ref="O148:Q148"/>
    <mergeCell ref="B149:Q149"/>
    <mergeCell ref="B119:C119"/>
    <mergeCell ref="D119:K119"/>
    <mergeCell ref="L119:N119"/>
    <mergeCell ref="O119:Q119"/>
    <mergeCell ref="D120:K120"/>
    <mergeCell ref="L120:N120"/>
    <mergeCell ref="O120:Q120"/>
    <mergeCell ref="L123:N123"/>
    <mergeCell ref="O123:Q123"/>
    <mergeCell ref="D121:K121"/>
    <mergeCell ref="L121:N121"/>
    <mergeCell ref="O121:Q121"/>
    <mergeCell ref="D122:K122"/>
    <mergeCell ref="L122:N122"/>
    <mergeCell ref="O122:Q122"/>
    <mergeCell ref="D123:K123"/>
    <mergeCell ref="B120:C120"/>
    <mergeCell ref="B121:C121"/>
    <mergeCell ref="B122:C122"/>
    <mergeCell ref="B123:C123"/>
    <mergeCell ref="L118:N118"/>
    <mergeCell ref="O118:Q118"/>
    <mergeCell ref="B116:Q116"/>
    <mergeCell ref="B117:C117"/>
    <mergeCell ref="D117:K117"/>
    <mergeCell ref="L117:N117"/>
    <mergeCell ref="O117:Q117"/>
    <mergeCell ref="B118:C118"/>
    <mergeCell ref="D118:K118"/>
    <mergeCell ref="D146:N146"/>
    <mergeCell ref="O146:Q146"/>
    <mergeCell ref="B140:C140"/>
    <mergeCell ref="B141:C141"/>
    <mergeCell ref="B144:C144"/>
    <mergeCell ref="B145:C145"/>
    <mergeCell ref="D145:N145"/>
    <mergeCell ref="O145:Q145"/>
    <mergeCell ref="B146:C146"/>
    <mergeCell ref="O133:Q133"/>
    <mergeCell ref="B134:N134"/>
    <mergeCell ref="O134:Q134"/>
    <mergeCell ref="B135:Q136"/>
    <mergeCell ref="B142:N142"/>
    <mergeCell ref="D144:N144"/>
    <mergeCell ref="O144:Q144"/>
    <mergeCell ref="B137:Q137"/>
    <mergeCell ref="B138:Q138"/>
    <mergeCell ref="D140:N140"/>
    <mergeCell ref="O140:Q140"/>
    <mergeCell ref="D141:N141"/>
    <mergeCell ref="O141:Q141"/>
    <mergeCell ref="O142:Q142"/>
    <mergeCell ref="B162:C162"/>
    <mergeCell ref="B163:C163"/>
    <mergeCell ref="B164:C164"/>
    <mergeCell ref="B175:C175"/>
    <mergeCell ref="B176:C176"/>
    <mergeCell ref="B124:K124"/>
    <mergeCell ref="L124:N124"/>
    <mergeCell ref="O124:Q124"/>
    <mergeCell ref="B125:Q125"/>
    <mergeCell ref="D126:N126"/>
    <mergeCell ref="O126:Q126"/>
    <mergeCell ref="O127:Q127"/>
    <mergeCell ref="D127:N127"/>
    <mergeCell ref="B128:N128"/>
    <mergeCell ref="O128:Q128"/>
    <mergeCell ref="B129:Q129"/>
    <mergeCell ref="B130:Q130"/>
    <mergeCell ref="D131:N131"/>
    <mergeCell ref="O131:Q131"/>
    <mergeCell ref="B132:C132"/>
    <mergeCell ref="B133:C133"/>
    <mergeCell ref="D132:N132"/>
    <mergeCell ref="O132:Q132"/>
    <mergeCell ref="D133:N133"/>
    <mergeCell ref="B154:N154"/>
    <mergeCell ref="O154:Q154"/>
    <mergeCell ref="B155:Q155"/>
    <mergeCell ref="B156:Q156"/>
    <mergeCell ref="D158:K158"/>
    <mergeCell ref="L158:N158"/>
    <mergeCell ref="O158:Q158"/>
    <mergeCell ref="L161:N161"/>
    <mergeCell ref="O161:Q161"/>
    <mergeCell ref="D159:K159"/>
    <mergeCell ref="L159:N159"/>
    <mergeCell ref="O159:Q159"/>
    <mergeCell ref="D160:K160"/>
    <mergeCell ref="L160:N160"/>
    <mergeCell ref="O160:Q160"/>
    <mergeCell ref="D161:K161"/>
    <mergeCell ref="B158:C158"/>
    <mergeCell ref="B159:C159"/>
    <mergeCell ref="B160:C160"/>
    <mergeCell ref="B161:C161"/>
    <mergeCell ref="B108:Q109"/>
    <mergeCell ref="B110:Q110"/>
    <mergeCell ref="B111:Q111"/>
    <mergeCell ref="B112:Q113"/>
    <mergeCell ref="B115:Q115"/>
    <mergeCell ref="D172:N172"/>
    <mergeCell ref="D173:N173"/>
    <mergeCell ref="O173:Q173"/>
    <mergeCell ref="B165:N165"/>
    <mergeCell ref="O165:Q165"/>
    <mergeCell ref="B166:Q166"/>
    <mergeCell ref="B167:Q167"/>
    <mergeCell ref="B168:Q168"/>
    <mergeCell ref="B170:Q170"/>
    <mergeCell ref="O172:Q172"/>
    <mergeCell ref="D153:N153"/>
    <mergeCell ref="O153:Q153"/>
    <mergeCell ref="B151:C151"/>
    <mergeCell ref="D151:N151"/>
    <mergeCell ref="O151:Q151"/>
    <mergeCell ref="B152:C152"/>
    <mergeCell ref="D152:N152"/>
    <mergeCell ref="O152:Q152"/>
    <mergeCell ref="B153:C153"/>
    <mergeCell ref="B103:C103"/>
    <mergeCell ref="D103:N103"/>
    <mergeCell ref="O103:Q103"/>
    <mergeCell ref="B104:C104"/>
    <mergeCell ref="D104:N104"/>
    <mergeCell ref="O104:Q104"/>
    <mergeCell ref="O105:Q105"/>
    <mergeCell ref="B105:N105"/>
    <mergeCell ref="B106:Q107"/>
    <mergeCell ref="B97:C97"/>
    <mergeCell ref="L97:N97"/>
    <mergeCell ref="O97:Q97"/>
    <mergeCell ref="D102:N102"/>
    <mergeCell ref="O102:Q102"/>
    <mergeCell ref="D97:K97"/>
    <mergeCell ref="B98:N98"/>
    <mergeCell ref="O98:Q98"/>
    <mergeCell ref="B99:Q99"/>
    <mergeCell ref="B100:Q100"/>
    <mergeCell ref="B101:Q101"/>
    <mergeCell ref="B102:C102"/>
    <mergeCell ref="B94:C94"/>
    <mergeCell ref="B95:C95"/>
    <mergeCell ref="D95:K95"/>
    <mergeCell ref="L95:N95"/>
    <mergeCell ref="O95:Q95"/>
    <mergeCell ref="B96:C96"/>
    <mergeCell ref="D96:K96"/>
    <mergeCell ref="L96:N96"/>
    <mergeCell ref="O96:Q96"/>
    <mergeCell ref="B71:C71"/>
    <mergeCell ref="B72:C72"/>
    <mergeCell ref="B73:C73"/>
    <mergeCell ref="B80:C80"/>
    <mergeCell ref="B81:C81"/>
    <mergeCell ref="B82:C82"/>
    <mergeCell ref="B83:C83"/>
    <mergeCell ref="B90:C90"/>
    <mergeCell ref="B91:C91"/>
    <mergeCell ref="D66:N66"/>
    <mergeCell ref="O66:Q66"/>
    <mergeCell ref="B60:Q60"/>
    <mergeCell ref="B61:Q62"/>
    <mergeCell ref="B64:C64"/>
    <mergeCell ref="D64:N64"/>
    <mergeCell ref="O64:Q64"/>
    <mergeCell ref="D65:N65"/>
    <mergeCell ref="O65:Q65"/>
    <mergeCell ref="L59:N59"/>
    <mergeCell ref="O59:Q59"/>
    <mergeCell ref="L57:N57"/>
    <mergeCell ref="O57:Q57"/>
    <mergeCell ref="B58:C58"/>
    <mergeCell ref="D58:K58"/>
    <mergeCell ref="L58:N58"/>
    <mergeCell ref="O58:Q58"/>
    <mergeCell ref="B59:K59"/>
    <mergeCell ref="B55:C55"/>
    <mergeCell ref="O55:Q55"/>
    <mergeCell ref="D55:K55"/>
    <mergeCell ref="L55:N55"/>
    <mergeCell ref="B56:C56"/>
    <mergeCell ref="D56:K56"/>
    <mergeCell ref="L56:N56"/>
    <mergeCell ref="O56:Q56"/>
    <mergeCell ref="B57:K57"/>
    <mergeCell ref="B52:C52"/>
    <mergeCell ref="D52:K52"/>
    <mergeCell ref="L52:N52"/>
    <mergeCell ref="O52:Q52"/>
    <mergeCell ref="B53:C53"/>
    <mergeCell ref="O53:Q53"/>
    <mergeCell ref="D53:K53"/>
    <mergeCell ref="L53:N53"/>
    <mergeCell ref="B54:C54"/>
    <mergeCell ref="D54:K54"/>
    <mergeCell ref="L54:N54"/>
    <mergeCell ref="O54:Q54"/>
    <mergeCell ref="B49:C49"/>
    <mergeCell ref="D49:K49"/>
    <mergeCell ref="L49:N49"/>
    <mergeCell ref="O49:Q49"/>
    <mergeCell ref="B50:C50"/>
    <mergeCell ref="D50:K50"/>
    <mergeCell ref="L50:N50"/>
    <mergeCell ref="O50:Q50"/>
    <mergeCell ref="B51:C51"/>
    <mergeCell ref="O51:Q51"/>
    <mergeCell ref="D51:K51"/>
    <mergeCell ref="L51:N51"/>
    <mergeCell ref="B84:N84"/>
    <mergeCell ref="O84:Q84"/>
    <mergeCell ref="B85:Q85"/>
    <mergeCell ref="B86:Q86"/>
    <mergeCell ref="D88:K88"/>
    <mergeCell ref="D94:K94"/>
    <mergeCell ref="L94:N94"/>
    <mergeCell ref="O94:Q94"/>
    <mergeCell ref="L36:N36"/>
    <mergeCell ref="O36:Q36"/>
    <mergeCell ref="D36:K36"/>
    <mergeCell ref="D42:K42"/>
    <mergeCell ref="L42:N42"/>
    <mergeCell ref="B43:C43"/>
    <mergeCell ref="D43:K43"/>
    <mergeCell ref="L43:N43"/>
    <mergeCell ref="O43:Q43"/>
    <mergeCell ref="B44:C44"/>
    <mergeCell ref="O44:Q44"/>
    <mergeCell ref="D44:K44"/>
    <mergeCell ref="L44:N44"/>
    <mergeCell ref="B45:N45"/>
    <mergeCell ref="O45:Q45"/>
    <mergeCell ref="B46:Q47"/>
    <mergeCell ref="D91:K91"/>
    <mergeCell ref="L91:N91"/>
    <mergeCell ref="O91:Q91"/>
    <mergeCell ref="B92:N92"/>
    <mergeCell ref="O92:Q92"/>
    <mergeCell ref="B93:Q93"/>
    <mergeCell ref="B65:C65"/>
    <mergeCell ref="B66:C66"/>
    <mergeCell ref="B67:C67"/>
    <mergeCell ref="D67:N67"/>
    <mergeCell ref="O67:Q67"/>
    <mergeCell ref="D68:N68"/>
    <mergeCell ref="O68:Q68"/>
    <mergeCell ref="D69:N69"/>
    <mergeCell ref="O69:Q69"/>
    <mergeCell ref="B70:C70"/>
    <mergeCell ref="D70:N70"/>
    <mergeCell ref="O70:Q70"/>
    <mergeCell ref="D71:N71"/>
    <mergeCell ref="O71:Q71"/>
    <mergeCell ref="D72:N72"/>
    <mergeCell ref="O72:Q72"/>
    <mergeCell ref="D73:N73"/>
    <mergeCell ref="O73:Q73"/>
    <mergeCell ref="B68:C68"/>
    <mergeCell ref="B69:C69"/>
    <mergeCell ref="B88:C88"/>
    <mergeCell ref="B89:C89"/>
    <mergeCell ref="D89:K89"/>
    <mergeCell ref="L89:N89"/>
    <mergeCell ref="O89:Q89"/>
    <mergeCell ref="L90:N90"/>
    <mergeCell ref="O90:Q90"/>
    <mergeCell ref="D90:K90"/>
    <mergeCell ref="B74:N74"/>
    <mergeCell ref="O74:Q74"/>
    <mergeCell ref="B75:Q77"/>
    <mergeCell ref="B79:Q79"/>
    <mergeCell ref="D80:N80"/>
    <mergeCell ref="O80:Q80"/>
    <mergeCell ref="D81:N81"/>
    <mergeCell ref="O81:Q81"/>
    <mergeCell ref="D82:N82"/>
    <mergeCell ref="O82:Q82"/>
    <mergeCell ref="L88:N88"/>
    <mergeCell ref="O88:Q88"/>
    <mergeCell ref="D83:N83"/>
    <mergeCell ref="O83:Q83"/>
    <mergeCell ref="B28:Q28"/>
    <mergeCell ref="B29:Q29"/>
    <mergeCell ref="B31:C31"/>
    <mergeCell ref="D31:K31"/>
    <mergeCell ref="L31:N31"/>
    <mergeCell ref="O31:Q31"/>
    <mergeCell ref="B32:C32"/>
    <mergeCell ref="D32:K32"/>
    <mergeCell ref="L32:N32"/>
    <mergeCell ref="O32:Q32"/>
    <mergeCell ref="B23:I23"/>
    <mergeCell ref="J23:Q23"/>
    <mergeCell ref="B24:I24"/>
    <mergeCell ref="J24:Q24"/>
    <mergeCell ref="B25:I25"/>
    <mergeCell ref="J25:Q25"/>
    <mergeCell ref="B26:I26"/>
    <mergeCell ref="J26:Q26"/>
    <mergeCell ref="B27:I27"/>
    <mergeCell ref="J27:Q27"/>
    <mergeCell ref="B39:Q39"/>
    <mergeCell ref="B40:Q40"/>
    <mergeCell ref="B41:Q41"/>
    <mergeCell ref="B42:C42"/>
    <mergeCell ref="O42:Q42"/>
    <mergeCell ref="B12:Q12"/>
    <mergeCell ref="B13:I13"/>
    <mergeCell ref="J13:Q13"/>
    <mergeCell ref="B14:I14"/>
    <mergeCell ref="J14:Q14"/>
    <mergeCell ref="B15:I15"/>
    <mergeCell ref="J15:Q15"/>
    <mergeCell ref="B16:I16"/>
    <mergeCell ref="J16:Q16"/>
    <mergeCell ref="B17:Q17"/>
    <mergeCell ref="B18:Q18"/>
    <mergeCell ref="B19:D19"/>
    <mergeCell ref="E19:G19"/>
    <mergeCell ref="H19:Q19"/>
    <mergeCell ref="B20:D20"/>
    <mergeCell ref="E20:G20"/>
    <mergeCell ref="H20:Q20"/>
    <mergeCell ref="B21:Q21"/>
    <mergeCell ref="B22:Q22"/>
    <mergeCell ref="B33:C33"/>
    <mergeCell ref="B34:C34"/>
    <mergeCell ref="B35:C35"/>
    <mergeCell ref="B36:C36"/>
    <mergeCell ref="B37:C37"/>
    <mergeCell ref="L37:N37"/>
    <mergeCell ref="O37:Q37"/>
    <mergeCell ref="D37:K37"/>
    <mergeCell ref="B38:N38"/>
    <mergeCell ref="O38:Q38"/>
    <mergeCell ref="D33:K33"/>
    <mergeCell ref="L33:N33"/>
    <mergeCell ref="O33:Q33"/>
    <mergeCell ref="D34:K34"/>
    <mergeCell ref="L34:N34"/>
    <mergeCell ref="O34:Q34"/>
    <mergeCell ref="D35:K35"/>
    <mergeCell ref="L35:N35"/>
    <mergeCell ref="O35:Q35"/>
  </mergeCells>
  <pageMargins left="0.511811024" right="0.511811024" top="0.78740157499999996" bottom="0.78740157499999996" header="0" footer="0"/>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1000"/>
  <sheetViews>
    <sheetView workbookViewId="0">
      <selection activeCell="R10" sqref="R10"/>
    </sheetView>
  </sheetViews>
  <sheetFormatPr defaultColWidth="14.42578125" defaultRowHeight="15" customHeight="1"/>
  <cols>
    <col min="1" max="2" width="3.7109375" customWidth="1"/>
    <col min="3" max="9" width="7.7109375" customWidth="1"/>
    <col min="10" max="17" width="6.7109375" customWidth="1"/>
    <col min="18" max="26" width="8.7109375" customWidth="1"/>
  </cols>
  <sheetData>
    <row r="1" spans="1:17" ht="4.5" customHeight="1">
      <c r="A1" s="12"/>
      <c r="B1" s="259" t="s">
        <v>328</v>
      </c>
      <c r="C1" s="259"/>
      <c r="D1" s="259"/>
      <c r="E1" s="259"/>
      <c r="F1" s="259"/>
      <c r="G1" s="259"/>
      <c r="H1" s="259"/>
      <c r="I1" s="259"/>
      <c r="J1" s="259"/>
      <c r="K1" s="259"/>
      <c r="L1" s="259"/>
      <c r="M1" s="259"/>
      <c r="N1" s="259"/>
      <c r="O1" s="259"/>
      <c r="P1" s="259"/>
      <c r="Q1" s="259"/>
    </row>
    <row r="2" spans="1:17" ht="4.5" customHeight="1">
      <c r="A2" s="12"/>
      <c r="B2" s="259"/>
      <c r="C2" s="259"/>
      <c r="D2" s="259"/>
      <c r="E2" s="259"/>
      <c r="F2" s="259"/>
      <c r="G2" s="259"/>
      <c r="H2" s="259"/>
      <c r="I2" s="259"/>
      <c r="J2" s="259"/>
      <c r="K2" s="259"/>
      <c r="L2" s="259"/>
      <c r="M2" s="259"/>
      <c r="N2" s="259"/>
      <c r="O2" s="259"/>
      <c r="P2" s="259"/>
      <c r="Q2" s="259"/>
    </row>
    <row r="3" spans="1:17" ht="4.5" customHeight="1">
      <c r="A3" s="12"/>
      <c r="B3" s="259"/>
      <c r="C3" s="259"/>
      <c r="D3" s="259"/>
      <c r="E3" s="259"/>
      <c r="F3" s="259"/>
      <c r="G3" s="259"/>
      <c r="H3" s="259"/>
      <c r="I3" s="259"/>
      <c r="J3" s="259"/>
      <c r="K3" s="259"/>
      <c r="L3" s="259"/>
      <c r="M3" s="259"/>
      <c r="N3" s="259"/>
      <c r="O3" s="259"/>
      <c r="P3" s="259"/>
      <c r="Q3" s="259"/>
    </row>
    <row r="4" spans="1:17" ht="4.5" customHeight="1">
      <c r="A4" s="12"/>
      <c r="B4" s="259"/>
      <c r="C4" s="259"/>
      <c r="D4" s="259"/>
      <c r="E4" s="259"/>
      <c r="F4" s="259"/>
      <c r="G4" s="259"/>
      <c r="H4" s="259"/>
      <c r="I4" s="259"/>
      <c r="J4" s="259"/>
      <c r="K4" s="259"/>
      <c r="L4" s="259"/>
      <c r="M4" s="259"/>
      <c r="N4" s="259"/>
      <c r="O4" s="259"/>
      <c r="P4" s="259"/>
      <c r="Q4" s="259"/>
    </row>
    <row r="5" spans="1:17" ht="4.5" customHeight="1">
      <c r="A5" s="12"/>
      <c r="B5" s="259"/>
      <c r="C5" s="259"/>
      <c r="D5" s="259"/>
      <c r="E5" s="259"/>
      <c r="F5" s="259"/>
      <c r="G5" s="259"/>
      <c r="H5" s="259"/>
      <c r="I5" s="259"/>
      <c r="J5" s="259"/>
      <c r="K5" s="259"/>
      <c r="L5" s="259"/>
      <c r="M5" s="259"/>
      <c r="N5" s="259"/>
      <c r="O5" s="259"/>
      <c r="P5" s="259"/>
      <c r="Q5" s="259"/>
    </row>
    <row r="6" spans="1:17" ht="4.5" customHeight="1">
      <c r="A6" s="12"/>
      <c r="B6" s="259"/>
      <c r="C6" s="259"/>
      <c r="D6" s="259"/>
      <c r="E6" s="259"/>
      <c r="F6" s="259"/>
      <c r="G6" s="259"/>
      <c r="H6" s="259"/>
      <c r="I6" s="259"/>
      <c r="J6" s="259"/>
      <c r="K6" s="259"/>
      <c r="L6" s="259"/>
      <c r="M6" s="259"/>
      <c r="N6" s="259"/>
      <c r="O6" s="259"/>
      <c r="P6" s="259"/>
      <c r="Q6" s="259"/>
    </row>
    <row r="7" spans="1:17" ht="4.5" customHeight="1">
      <c r="A7" s="12"/>
      <c r="B7" s="259"/>
      <c r="C7" s="259"/>
      <c r="D7" s="259"/>
      <c r="E7" s="259"/>
      <c r="F7" s="259"/>
      <c r="G7" s="259"/>
      <c r="H7" s="259"/>
      <c r="I7" s="259"/>
      <c r="J7" s="259"/>
      <c r="K7" s="259"/>
      <c r="L7" s="259"/>
      <c r="M7" s="259"/>
      <c r="N7" s="259"/>
      <c r="O7" s="259"/>
      <c r="P7" s="259"/>
      <c r="Q7" s="259"/>
    </row>
    <row r="8" spans="1:17" ht="4.5" customHeight="1">
      <c r="A8" s="12"/>
      <c r="B8" s="258"/>
      <c r="C8" s="258"/>
      <c r="D8" s="258"/>
      <c r="E8" s="258"/>
      <c r="F8" s="258"/>
      <c r="G8" s="258"/>
      <c r="H8" s="258"/>
      <c r="I8" s="258"/>
      <c r="J8" s="258"/>
      <c r="K8" s="258"/>
      <c r="L8" s="258"/>
      <c r="M8" s="258"/>
      <c r="N8" s="258"/>
      <c r="O8" s="258"/>
      <c r="P8" s="258"/>
      <c r="Q8" s="258"/>
    </row>
    <row r="9" spans="1:17" ht="18.75">
      <c r="A9" s="12"/>
      <c r="B9" s="13"/>
      <c r="C9" s="13"/>
      <c r="D9" s="13"/>
      <c r="E9" s="310" t="s">
        <v>352</v>
      </c>
      <c r="F9" s="310"/>
      <c r="G9" s="13"/>
      <c r="H9" s="13"/>
      <c r="I9" s="13"/>
      <c r="J9" s="13"/>
      <c r="K9" s="13"/>
      <c r="L9" s="13"/>
      <c r="M9" s="13"/>
      <c r="N9" s="13"/>
      <c r="O9" s="13"/>
      <c r="P9" s="13"/>
      <c r="Q9" s="13"/>
    </row>
    <row r="10" spans="1:17" ht="18.75">
      <c r="A10" s="13"/>
      <c r="B10" s="13"/>
      <c r="C10" s="13"/>
      <c r="D10" s="13"/>
      <c r="E10" s="13"/>
      <c r="F10" s="312" t="s">
        <v>14</v>
      </c>
      <c r="G10" s="311"/>
      <c r="H10" s="13"/>
      <c r="I10" s="13"/>
      <c r="J10" s="13"/>
      <c r="K10" s="13"/>
      <c r="L10" s="13"/>
      <c r="M10" s="13"/>
      <c r="N10" s="13"/>
      <c r="O10" s="13"/>
      <c r="P10" s="13"/>
      <c r="Q10" s="13"/>
    </row>
    <row r="11" spans="1:17" ht="15.75">
      <c r="A11" s="13"/>
      <c r="B11" s="13"/>
      <c r="C11" s="13"/>
      <c r="D11" s="13"/>
      <c r="E11" s="13"/>
      <c r="F11" s="13"/>
      <c r="G11" s="13"/>
      <c r="H11" s="13"/>
      <c r="I11" s="13"/>
      <c r="J11" s="13"/>
      <c r="K11" s="13"/>
      <c r="L11" s="13"/>
      <c r="M11" s="13"/>
      <c r="N11" s="13"/>
      <c r="O11" s="13"/>
      <c r="P11" s="13"/>
      <c r="Q11" s="13"/>
    </row>
    <row r="12" spans="1:17" ht="15.75">
      <c r="A12" s="13"/>
      <c r="B12" s="71" t="s">
        <v>15</v>
      </c>
      <c r="C12" s="65"/>
      <c r="D12" s="65"/>
      <c r="E12" s="65"/>
      <c r="F12" s="65"/>
      <c r="G12" s="65"/>
      <c r="H12" s="65"/>
      <c r="I12" s="65"/>
      <c r="J12" s="65"/>
      <c r="K12" s="65"/>
      <c r="L12" s="65"/>
      <c r="M12" s="65"/>
      <c r="N12" s="65"/>
      <c r="O12" s="65"/>
      <c r="P12" s="65"/>
      <c r="Q12" s="66"/>
    </row>
    <row r="13" spans="1:17" ht="15.75">
      <c r="A13" s="13"/>
      <c r="B13" s="72" t="s">
        <v>16</v>
      </c>
      <c r="C13" s="73"/>
      <c r="D13" s="73"/>
      <c r="E13" s="73"/>
      <c r="F13" s="73"/>
      <c r="G13" s="73"/>
      <c r="H13" s="73"/>
      <c r="I13" s="74"/>
      <c r="J13" s="75"/>
      <c r="K13" s="73"/>
      <c r="L13" s="73"/>
      <c r="M13" s="73"/>
      <c r="N13" s="73"/>
      <c r="O13" s="73"/>
      <c r="P13" s="73"/>
      <c r="Q13" s="76"/>
    </row>
    <row r="14" spans="1:17" ht="15.75">
      <c r="A14" s="13"/>
      <c r="B14" s="77" t="s">
        <v>17</v>
      </c>
      <c r="C14" s="53"/>
      <c r="D14" s="53"/>
      <c r="E14" s="53"/>
      <c r="F14" s="53"/>
      <c r="G14" s="53"/>
      <c r="H14" s="53"/>
      <c r="I14" s="46"/>
      <c r="J14" s="78" t="s">
        <v>218</v>
      </c>
      <c r="K14" s="53"/>
      <c r="L14" s="53"/>
      <c r="M14" s="53"/>
      <c r="N14" s="53"/>
      <c r="O14" s="53"/>
      <c r="P14" s="53"/>
      <c r="Q14" s="54"/>
    </row>
    <row r="15" spans="1:17" ht="15.75">
      <c r="A15" s="13"/>
      <c r="B15" s="77" t="s">
        <v>19</v>
      </c>
      <c r="C15" s="53"/>
      <c r="D15" s="53"/>
      <c r="E15" s="53"/>
      <c r="F15" s="53"/>
      <c r="G15" s="53"/>
      <c r="H15" s="53"/>
      <c r="I15" s="46"/>
      <c r="J15" s="79"/>
      <c r="K15" s="53"/>
      <c r="L15" s="53"/>
      <c r="M15" s="53"/>
      <c r="N15" s="53"/>
      <c r="O15" s="53"/>
      <c r="P15" s="53"/>
      <c r="Q15" s="53"/>
    </row>
    <row r="16" spans="1:17" ht="15.75">
      <c r="A16" s="13"/>
      <c r="B16" s="80" t="s">
        <v>20</v>
      </c>
      <c r="C16" s="81"/>
      <c r="D16" s="81"/>
      <c r="E16" s="81"/>
      <c r="F16" s="81"/>
      <c r="G16" s="81"/>
      <c r="H16" s="81"/>
      <c r="I16" s="82"/>
      <c r="J16" s="83">
        <v>24</v>
      </c>
      <c r="K16" s="81"/>
      <c r="L16" s="81"/>
      <c r="M16" s="81"/>
      <c r="N16" s="81"/>
      <c r="O16" s="81"/>
      <c r="P16" s="81"/>
      <c r="Q16" s="84"/>
    </row>
    <row r="17" spans="1:17" ht="15.75">
      <c r="A17" s="13"/>
      <c r="B17" s="85"/>
      <c r="C17" s="62"/>
      <c r="D17" s="62"/>
      <c r="E17" s="62"/>
      <c r="F17" s="62"/>
      <c r="G17" s="62"/>
      <c r="H17" s="62"/>
      <c r="I17" s="62"/>
      <c r="J17" s="62"/>
      <c r="K17" s="62"/>
      <c r="L17" s="62"/>
      <c r="M17" s="62"/>
      <c r="N17" s="62"/>
      <c r="O17" s="62"/>
      <c r="P17" s="62"/>
      <c r="Q17" s="63"/>
    </row>
    <row r="18" spans="1:17" ht="15.75">
      <c r="A18" s="13"/>
      <c r="B18" s="71" t="s">
        <v>21</v>
      </c>
      <c r="C18" s="65"/>
      <c r="D18" s="65"/>
      <c r="E18" s="65"/>
      <c r="F18" s="65"/>
      <c r="G18" s="65"/>
      <c r="H18" s="65"/>
      <c r="I18" s="65"/>
      <c r="J18" s="65"/>
      <c r="K18" s="65"/>
      <c r="L18" s="65"/>
      <c r="M18" s="65"/>
      <c r="N18" s="65"/>
      <c r="O18" s="65"/>
      <c r="P18" s="65"/>
      <c r="Q18" s="66"/>
    </row>
    <row r="19" spans="1:17" ht="15.75">
      <c r="A19" s="13"/>
      <c r="B19" s="86" t="s">
        <v>22</v>
      </c>
      <c r="C19" s="73"/>
      <c r="D19" s="76"/>
      <c r="E19" s="86" t="s">
        <v>23</v>
      </c>
      <c r="F19" s="73"/>
      <c r="G19" s="76"/>
      <c r="H19" s="86" t="s">
        <v>24</v>
      </c>
      <c r="I19" s="73"/>
      <c r="J19" s="73"/>
      <c r="K19" s="73"/>
      <c r="L19" s="73"/>
      <c r="M19" s="73"/>
      <c r="N19" s="73"/>
      <c r="O19" s="73"/>
      <c r="P19" s="73"/>
      <c r="Q19" s="76"/>
    </row>
    <row r="20" spans="1:17" ht="15.75">
      <c r="A20" s="13"/>
      <c r="B20" s="86" t="s">
        <v>25</v>
      </c>
      <c r="C20" s="73"/>
      <c r="D20" s="76"/>
      <c r="E20" s="86" t="s">
        <v>26</v>
      </c>
      <c r="F20" s="73"/>
      <c r="G20" s="76"/>
      <c r="H20" s="87">
        <v>3</v>
      </c>
      <c r="I20" s="73"/>
      <c r="J20" s="73"/>
      <c r="K20" s="73"/>
      <c r="L20" s="73"/>
      <c r="M20" s="73"/>
      <c r="N20" s="73"/>
      <c r="O20" s="73"/>
      <c r="P20" s="73"/>
      <c r="Q20" s="76"/>
    </row>
    <row r="21" spans="1:17" ht="15.75" customHeight="1">
      <c r="A21" s="13"/>
      <c r="B21" s="85"/>
      <c r="C21" s="62"/>
      <c r="D21" s="62"/>
      <c r="E21" s="62"/>
      <c r="F21" s="62"/>
      <c r="G21" s="62"/>
      <c r="H21" s="62"/>
      <c r="I21" s="62"/>
      <c r="J21" s="62"/>
      <c r="K21" s="62"/>
      <c r="L21" s="62"/>
      <c r="M21" s="62"/>
      <c r="N21" s="62"/>
      <c r="O21" s="62"/>
      <c r="P21" s="62"/>
      <c r="Q21" s="63"/>
    </row>
    <row r="22" spans="1:17" ht="15.75" customHeight="1">
      <c r="A22" s="13"/>
      <c r="B22" s="71" t="s">
        <v>27</v>
      </c>
      <c r="C22" s="65"/>
      <c r="D22" s="65"/>
      <c r="E22" s="65"/>
      <c r="F22" s="65"/>
      <c r="G22" s="65"/>
      <c r="H22" s="65"/>
      <c r="I22" s="65"/>
      <c r="J22" s="65"/>
      <c r="K22" s="65"/>
      <c r="L22" s="65"/>
      <c r="M22" s="65"/>
      <c r="N22" s="65"/>
      <c r="O22" s="65"/>
      <c r="P22" s="65"/>
      <c r="Q22" s="66"/>
    </row>
    <row r="23" spans="1:17" ht="15.75" customHeight="1">
      <c r="A23" s="13"/>
      <c r="B23" s="72" t="s">
        <v>28</v>
      </c>
      <c r="C23" s="73"/>
      <c r="D23" s="73"/>
      <c r="E23" s="73"/>
      <c r="F23" s="73"/>
      <c r="G23" s="73"/>
      <c r="H23" s="73"/>
      <c r="I23" s="74"/>
      <c r="J23" s="89" t="s">
        <v>29</v>
      </c>
      <c r="K23" s="73"/>
      <c r="L23" s="73"/>
      <c r="M23" s="73"/>
      <c r="N23" s="73"/>
      <c r="O23" s="73"/>
      <c r="P23" s="73"/>
      <c r="Q23" s="76"/>
    </row>
    <row r="24" spans="1:17" ht="15.75" customHeight="1">
      <c r="A24" s="13"/>
      <c r="B24" s="90" t="s">
        <v>30</v>
      </c>
      <c r="C24" s="53"/>
      <c r="D24" s="53"/>
      <c r="E24" s="53"/>
      <c r="F24" s="53"/>
      <c r="G24" s="53"/>
      <c r="H24" s="53"/>
      <c r="I24" s="46"/>
      <c r="J24" s="91" t="s">
        <v>31</v>
      </c>
      <c r="K24" s="53"/>
      <c r="L24" s="53"/>
      <c r="M24" s="53"/>
      <c r="N24" s="53"/>
      <c r="O24" s="53"/>
      <c r="P24" s="53"/>
      <c r="Q24" s="54"/>
    </row>
    <row r="25" spans="1:17" ht="15.75" customHeight="1">
      <c r="A25" s="13"/>
      <c r="B25" s="90" t="s">
        <v>32</v>
      </c>
      <c r="C25" s="53"/>
      <c r="D25" s="53"/>
      <c r="E25" s="53"/>
      <c r="F25" s="53"/>
      <c r="G25" s="53"/>
      <c r="H25" s="53"/>
      <c r="I25" s="46"/>
      <c r="J25" s="309"/>
      <c r="K25" s="256"/>
      <c r="L25" s="256"/>
      <c r="M25" s="256"/>
      <c r="N25" s="256"/>
      <c r="O25" s="256"/>
      <c r="P25" s="256"/>
      <c r="Q25" s="257"/>
    </row>
    <row r="26" spans="1:17" ht="15.75" customHeight="1">
      <c r="A26" s="13"/>
      <c r="B26" s="90" t="s">
        <v>33</v>
      </c>
      <c r="C26" s="53"/>
      <c r="D26" s="53"/>
      <c r="E26" s="53"/>
      <c r="F26" s="53"/>
      <c r="G26" s="53"/>
      <c r="H26" s="53"/>
      <c r="I26" s="46"/>
      <c r="J26" s="92">
        <v>45658</v>
      </c>
      <c r="K26" s="53"/>
      <c r="L26" s="53"/>
      <c r="M26" s="53"/>
      <c r="N26" s="53"/>
      <c r="O26" s="53"/>
      <c r="P26" s="53"/>
      <c r="Q26" s="54"/>
    </row>
    <row r="27" spans="1:17" ht="15.75" customHeight="1">
      <c r="A27" s="13"/>
      <c r="B27" s="93" t="s">
        <v>34</v>
      </c>
      <c r="C27" s="81"/>
      <c r="D27" s="81"/>
      <c r="E27" s="81"/>
      <c r="F27" s="81"/>
      <c r="G27" s="81"/>
      <c r="H27" s="81"/>
      <c r="I27" s="82"/>
      <c r="J27" s="94" t="s">
        <v>29</v>
      </c>
      <c r="K27" s="81"/>
      <c r="L27" s="81"/>
      <c r="M27" s="81"/>
      <c r="N27" s="81"/>
      <c r="O27" s="81"/>
      <c r="P27" s="81"/>
      <c r="Q27" s="84"/>
    </row>
    <row r="28" spans="1:17" ht="15.75" customHeight="1">
      <c r="A28" s="13"/>
      <c r="B28" s="61"/>
      <c r="C28" s="62"/>
      <c r="D28" s="62"/>
      <c r="E28" s="62"/>
      <c r="F28" s="62"/>
      <c r="G28" s="62"/>
      <c r="H28" s="62"/>
      <c r="I28" s="62"/>
      <c r="J28" s="62"/>
      <c r="K28" s="62"/>
      <c r="L28" s="62"/>
      <c r="M28" s="62"/>
      <c r="N28" s="62"/>
      <c r="O28" s="62"/>
      <c r="P28" s="62"/>
      <c r="Q28" s="63"/>
    </row>
    <row r="29" spans="1:17" ht="15.75" customHeight="1">
      <c r="A29" s="13"/>
      <c r="B29" s="95" t="s">
        <v>35</v>
      </c>
      <c r="C29" s="65"/>
      <c r="D29" s="65"/>
      <c r="E29" s="65"/>
      <c r="F29" s="65"/>
      <c r="G29" s="65"/>
      <c r="H29" s="65"/>
      <c r="I29" s="65"/>
      <c r="J29" s="65"/>
      <c r="K29" s="65"/>
      <c r="L29" s="65"/>
      <c r="M29" s="65"/>
      <c r="N29" s="65"/>
      <c r="O29" s="65"/>
      <c r="P29" s="65"/>
      <c r="Q29" s="66"/>
    </row>
    <row r="30" spans="1:17" ht="15.75" customHeight="1">
      <c r="A30" s="13"/>
      <c r="B30" s="14"/>
      <c r="C30" s="14"/>
      <c r="D30" s="14"/>
      <c r="E30" s="14"/>
      <c r="F30" s="14"/>
      <c r="G30" s="14"/>
      <c r="H30" s="14"/>
      <c r="I30" s="14"/>
      <c r="J30" s="14"/>
      <c r="K30" s="14"/>
      <c r="L30" s="14"/>
      <c r="M30" s="14"/>
      <c r="N30" s="14"/>
      <c r="O30" s="14"/>
      <c r="P30" s="14"/>
      <c r="Q30" s="14"/>
    </row>
    <row r="31" spans="1:17" ht="15.75" customHeight="1">
      <c r="A31" s="13"/>
      <c r="B31" s="68">
        <v>1</v>
      </c>
      <c r="C31" s="69"/>
      <c r="D31" s="96" t="s">
        <v>36</v>
      </c>
      <c r="E31" s="65"/>
      <c r="F31" s="65"/>
      <c r="G31" s="65"/>
      <c r="H31" s="65"/>
      <c r="I31" s="65"/>
      <c r="J31" s="65"/>
      <c r="K31" s="69"/>
      <c r="L31" s="70" t="s">
        <v>37</v>
      </c>
      <c r="M31" s="65"/>
      <c r="N31" s="69"/>
      <c r="O31" s="70" t="s">
        <v>38</v>
      </c>
      <c r="P31" s="65"/>
      <c r="Q31" s="66"/>
    </row>
    <row r="32" spans="1:17" ht="15.75" customHeight="1">
      <c r="A32" s="13"/>
      <c r="B32" s="97" t="s">
        <v>39</v>
      </c>
      <c r="C32" s="98"/>
      <c r="D32" s="99" t="s">
        <v>40</v>
      </c>
      <c r="E32" s="73"/>
      <c r="F32" s="73"/>
      <c r="G32" s="73"/>
      <c r="H32" s="73"/>
      <c r="I32" s="73"/>
      <c r="J32" s="73"/>
      <c r="K32" s="74"/>
      <c r="L32" s="100">
        <v>1</v>
      </c>
      <c r="M32" s="73"/>
      <c r="N32" s="74"/>
      <c r="O32" s="101">
        <f>L32*J$25</f>
        <v>0</v>
      </c>
      <c r="P32" s="102"/>
      <c r="Q32" s="103"/>
    </row>
    <row r="33" spans="1:17" ht="15.75" customHeight="1">
      <c r="A33" s="13"/>
      <c r="B33" s="45" t="s">
        <v>41</v>
      </c>
      <c r="C33" s="46"/>
      <c r="D33" s="104" t="s">
        <v>42</v>
      </c>
      <c r="E33" s="53"/>
      <c r="F33" s="53"/>
      <c r="G33" s="53"/>
      <c r="H33" s="53"/>
      <c r="I33" s="53"/>
      <c r="J33" s="53"/>
      <c r="K33" s="46"/>
      <c r="L33" s="105">
        <v>0</v>
      </c>
      <c r="M33" s="53"/>
      <c r="N33" s="46"/>
      <c r="O33" s="52">
        <f t="shared" ref="O33:O37" si="0">L33*O$32</f>
        <v>0</v>
      </c>
      <c r="P33" s="53"/>
      <c r="Q33" s="54"/>
    </row>
    <row r="34" spans="1:17" ht="15.75" customHeight="1">
      <c r="A34" s="13"/>
      <c r="B34" s="45" t="s">
        <v>43</v>
      </c>
      <c r="C34" s="46"/>
      <c r="D34" s="104" t="s">
        <v>44</v>
      </c>
      <c r="E34" s="53"/>
      <c r="F34" s="53"/>
      <c r="G34" s="53"/>
      <c r="H34" s="53"/>
      <c r="I34" s="53"/>
      <c r="J34" s="53"/>
      <c r="K34" s="46"/>
      <c r="L34" s="105">
        <v>0.2</v>
      </c>
      <c r="M34" s="53"/>
      <c r="N34" s="46"/>
      <c r="O34" s="52">
        <f t="shared" si="0"/>
        <v>0</v>
      </c>
      <c r="P34" s="53"/>
      <c r="Q34" s="54"/>
    </row>
    <row r="35" spans="1:17" ht="15.75" customHeight="1">
      <c r="A35" s="13"/>
      <c r="B35" s="45" t="s">
        <v>45</v>
      </c>
      <c r="C35" s="46"/>
      <c r="D35" s="104" t="s">
        <v>46</v>
      </c>
      <c r="E35" s="53"/>
      <c r="F35" s="53"/>
      <c r="G35" s="53"/>
      <c r="H35" s="53"/>
      <c r="I35" s="53"/>
      <c r="J35" s="53"/>
      <c r="K35" s="46"/>
      <c r="L35" s="105">
        <v>0</v>
      </c>
      <c r="M35" s="53"/>
      <c r="N35" s="46"/>
      <c r="O35" s="52">
        <f t="shared" si="0"/>
        <v>0</v>
      </c>
      <c r="P35" s="53"/>
      <c r="Q35" s="54"/>
    </row>
    <row r="36" spans="1:17" ht="15.75" customHeight="1">
      <c r="A36" s="13"/>
      <c r="B36" s="45" t="s">
        <v>47</v>
      </c>
      <c r="C36" s="46"/>
      <c r="D36" s="104" t="s">
        <v>48</v>
      </c>
      <c r="E36" s="53"/>
      <c r="F36" s="53"/>
      <c r="G36" s="53"/>
      <c r="H36" s="53"/>
      <c r="I36" s="53"/>
      <c r="J36" s="53"/>
      <c r="K36" s="46"/>
      <c r="L36" s="105">
        <v>0</v>
      </c>
      <c r="M36" s="53"/>
      <c r="N36" s="46"/>
      <c r="O36" s="52">
        <f t="shared" si="0"/>
        <v>0</v>
      </c>
      <c r="P36" s="53"/>
      <c r="Q36" s="54"/>
    </row>
    <row r="37" spans="1:17" ht="15.75" customHeight="1">
      <c r="A37" s="13"/>
      <c r="B37" s="47" t="s">
        <v>49</v>
      </c>
      <c r="C37" s="48"/>
      <c r="D37" s="55" t="s">
        <v>50</v>
      </c>
      <c r="E37" s="50"/>
      <c r="F37" s="50"/>
      <c r="G37" s="50"/>
      <c r="H37" s="50"/>
      <c r="I37" s="50"/>
      <c r="J37" s="50"/>
      <c r="K37" s="51"/>
      <c r="L37" s="49">
        <v>0</v>
      </c>
      <c r="M37" s="50"/>
      <c r="N37" s="51"/>
      <c r="O37" s="52">
        <f t="shared" si="0"/>
        <v>0</v>
      </c>
      <c r="P37" s="53"/>
      <c r="Q37" s="54"/>
    </row>
    <row r="38" spans="1:17" ht="15.75" customHeight="1">
      <c r="A38" s="13"/>
      <c r="B38" s="56" t="s">
        <v>51</v>
      </c>
      <c r="C38" s="57"/>
      <c r="D38" s="57"/>
      <c r="E38" s="57"/>
      <c r="F38" s="57"/>
      <c r="G38" s="57"/>
      <c r="H38" s="57"/>
      <c r="I38" s="57"/>
      <c r="J38" s="57"/>
      <c r="K38" s="57"/>
      <c r="L38" s="57"/>
      <c r="M38" s="57"/>
      <c r="N38" s="58"/>
      <c r="O38" s="59">
        <f>SUM(O32:Q37)</f>
        <v>0</v>
      </c>
      <c r="P38" s="57"/>
      <c r="Q38" s="60"/>
    </row>
    <row r="39" spans="1:17" ht="15.75" customHeight="1">
      <c r="A39" s="13"/>
      <c r="B39" s="61"/>
      <c r="C39" s="62"/>
      <c r="D39" s="62"/>
      <c r="E39" s="62"/>
      <c r="F39" s="62"/>
      <c r="G39" s="62"/>
      <c r="H39" s="62"/>
      <c r="I39" s="62"/>
      <c r="J39" s="62"/>
      <c r="K39" s="62"/>
      <c r="L39" s="62"/>
      <c r="M39" s="62"/>
      <c r="N39" s="62"/>
      <c r="O39" s="62"/>
      <c r="P39" s="62"/>
      <c r="Q39" s="63"/>
    </row>
    <row r="40" spans="1:17" ht="15.75" customHeight="1">
      <c r="A40" s="13"/>
      <c r="B40" s="64" t="s">
        <v>52</v>
      </c>
      <c r="C40" s="65"/>
      <c r="D40" s="65"/>
      <c r="E40" s="65"/>
      <c r="F40" s="65"/>
      <c r="G40" s="65"/>
      <c r="H40" s="65"/>
      <c r="I40" s="65"/>
      <c r="J40" s="65"/>
      <c r="K40" s="65"/>
      <c r="L40" s="65"/>
      <c r="M40" s="65"/>
      <c r="N40" s="65"/>
      <c r="O40" s="65"/>
      <c r="P40" s="65"/>
      <c r="Q40" s="66"/>
    </row>
    <row r="41" spans="1:17" ht="15.75" customHeight="1">
      <c r="A41" s="13"/>
      <c r="B41" s="67"/>
      <c r="C41" s="65"/>
      <c r="D41" s="65"/>
      <c r="E41" s="65"/>
      <c r="F41" s="65"/>
      <c r="G41" s="65"/>
      <c r="H41" s="65"/>
      <c r="I41" s="65"/>
      <c r="J41" s="65"/>
      <c r="K41" s="65"/>
      <c r="L41" s="65"/>
      <c r="M41" s="65"/>
      <c r="N41" s="65"/>
      <c r="O41" s="65"/>
      <c r="P41" s="65"/>
      <c r="Q41" s="66"/>
    </row>
    <row r="42" spans="1:17" ht="15.75" customHeight="1">
      <c r="A42" s="13"/>
      <c r="B42" s="68" t="s">
        <v>53</v>
      </c>
      <c r="C42" s="69"/>
      <c r="D42" s="70" t="s">
        <v>54</v>
      </c>
      <c r="E42" s="65"/>
      <c r="F42" s="65"/>
      <c r="G42" s="65"/>
      <c r="H42" s="65"/>
      <c r="I42" s="65"/>
      <c r="J42" s="65"/>
      <c r="K42" s="69"/>
      <c r="L42" s="70" t="s">
        <v>37</v>
      </c>
      <c r="M42" s="65"/>
      <c r="N42" s="69"/>
      <c r="O42" s="70" t="s">
        <v>38</v>
      </c>
      <c r="P42" s="65"/>
      <c r="Q42" s="66"/>
    </row>
    <row r="43" spans="1:17" ht="15.75" customHeight="1">
      <c r="A43" s="13"/>
      <c r="B43" s="133" t="s">
        <v>39</v>
      </c>
      <c r="C43" s="74"/>
      <c r="D43" s="134" t="s">
        <v>55</v>
      </c>
      <c r="E43" s="73"/>
      <c r="F43" s="73"/>
      <c r="G43" s="73"/>
      <c r="H43" s="73"/>
      <c r="I43" s="73"/>
      <c r="J43" s="73"/>
      <c r="K43" s="74"/>
      <c r="L43" s="127">
        <f>1/12</f>
        <v>8.3333333333333329E-2</v>
      </c>
      <c r="M43" s="102"/>
      <c r="N43" s="98"/>
      <c r="O43" s="101">
        <f t="shared" ref="O43:O44" si="1">O$38*L43</f>
        <v>0</v>
      </c>
      <c r="P43" s="102"/>
      <c r="Q43" s="103"/>
    </row>
    <row r="44" spans="1:17" ht="15.75" customHeight="1">
      <c r="A44" s="13"/>
      <c r="B44" s="45" t="s">
        <v>41</v>
      </c>
      <c r="C44" s="46"/>
      <c r="D44" s="135" t="s">
        <v>56</v>
      </c>
      <c r="E44" s="53"/>
      <c r="F44" s="53"/>
      <c r="G44" s="53"/>
      <c r="H44" s="53"/>
      <c r="I44" s="53"/>
      <c r="J44" s="53"/>
      <c r="K44" s="46"/>
      <c r="L44" s="127">
        <v>3.7699999999999997E-2</v>
      </c>
      <c r="M44" s="102"/>
      <c r="N44" s="98"/>
      <c r="O44" s="101">
        <f t="shared" si="1"/>
        <v>0</v>
      </c>
      <c r="P44" s="102"/>
      <c r="Q44" s="103"/>
    </row>
    <row r="45" spans="1:17" ht="15.75" customHeight="1">
      <c r="A45" s="13"/>
      <c r="B45" s="132" t="s">
        <v>57</v>
      </c>
      <c r="C45" s="65"/>
      <c r="D45" s="65"/>
      <c r="E45" s="65"/>
      <c r="F45" s="65"/>
      <c r="G45" s="65"/>
      <c r="H45" s="65"/>
      <c r="I45" s="65"/>
      <c r="J45" s="65"/>
      <c r="K45" s="65"/>
      <c r="L45" s="65"/>
      <c r="M45" s="65"/>
      <c r="N45" s="69"/>
      <c r="O45" s="136">
        <f>SUM(O43:Q44)</f>
        <v>0</v>
      </c>
      <c r="P45" s="65"/>
      <c r="Q45" s="66"/>
    </row>
    <row r="46" spans="1:17" ht="15" customHeight="1">
      <c r="A46" s="13"/>
      <c r="B46" s="115" t="s">
        <v>219</v>
      </c>
      <c r="C46" s="116"/>
      <c r="D46" s="116"/>
      <c r="E46" s="116"/>
      <c r="F46" s="116"/>
      <c r="G46" s="116"/>
      <c r="H46" s="116"/>
      <c r="I46" s="116"/>
      <c r="J46" s="116"/>
      <c r="K46" s="116"/>
      <c r="L46" s="116"/>
      <c r="M46" s="116"/>
      <c r="N46" s="116"/>
      <c r="O46" s="116"/>
      <c r="P46" s="116"/>
      <c r="Q46" s="117"/>
    </row>
    <row r="47" spans="1:17" ht="15.75" customHeight="1">
      <c r="A47" s="13"/>
      <c r="B47" s="121"/>
      <c r="C47" s="122"/>
      <c r="D47" s="122"/>
      <c r="E47" s="122"/>
      <c r="F47" s="122"/>
      <c r="G47" s="122"/>
      <c r="H47" s="122"/>
      <c r="I47" s="122"/>
      <c r="J47" s="122"/>
      <c r="K47" s="122"/>
      <c r="L47" s="122"/>
      <c r="M47" s="122"/>
      <c r="N47" s="122"/>
      <c r="O47" s="122"/>
      <c r="P47" s="122"/>
      <c r="Q47" s="123"/>
    </row>
    <row r="48" spans="1:17" ht="15.75" customHeight="1">
      <c r="A48" s="13"/>
      <c r="B48" s="13"/>
      <c r="C48" s="13"/>
      <c r="D48" s="13"/>
      <c r="E48" s="13"/>
      <c r="F48" s="13"/>
      <c r="G48" s="13"/>
      <c r="H48" s="13"/>
      <c r="I48" s="13"/>
      <c r="J48" s="13"/>
      <c r="K48" s="13"/>
      <c r="L48" s="13"/>
      <c r="M48" s="13"/>
      <c r="N48" s="13"/>
      <c r="O48" s="13"/>
      <c r="P48" s="13"/>
      <c r="Q48" s="13"/>
    </row>
    <row r="49" spans="1:17" ht="15.75" customHeight="1">
      <c r="A49" s="13"/>
      <c r="B49" s="124" t="s">
        <v>59</v>
      </c>
      <c r="C49" s="69"/>
      <c r="D49" s="96" t="s">
        <v>60</v>
      </c>
      <c r="E49" s="65"/>
      <c r="F49" s="65"/>
      <c r="G49" s="65"/>
      <c r="H49" s="65"/>
      <c r="I49" s="65"/>
      <c r="J49" s="65"/>
      <c r="K49" s="69"/>
      <c r="L49" s="70" t="s">
        <v>37</v>
      </c>
      <c r="M49" s="65"/>
      <c r="N49" s="69"/>
      <c r="O49" s="70" t="s">
        <v>38</v>
      </c>
      <c r="P49" s="65"/>
      <c r="Q49" s="66"/>
    </row>
    <row r="50" spans="1:17" ht="15.75" customHeight="1">
      <c r="A50" s="13"/>
      <c r="B50" s="125" t="s">
        <v>39</v>
      </c>
      <c r="C50" s="98"/>
      <c r="D50" s="126" t="s">
        <v>61</v>
      </c>
      <c r="E50" s="102"/>
      <c r="F50" s="102"/>
      <c r="G50" s="102"/>
      <c r="H50" s="102"/>
      <c r="I50" s="102"/>
      <c r="J50" s="102"/>
      <c r="K50" s="98"/>
      <c r="L50" s="127">
        <v>0.2</v>
      </c>
      <c r="M50" s="102"/>
      <c r="N50" s="98"/>
      <c r="O50" s="101">
        <f t="shared" ref="O50:O59" si="2">(L50*(O$38+O$45))</f>
        <v>0</v>
      </c>
      <c r="P50" s="102"/>
      <c r="Q50" s="103"/>
    </row>
    <row r="51" spans="1:17" ht="15.75" customHeight="1">
      <c r="A51" s="13"/>
      <c r="B51" s="106" t="s">
        <v>41</v>
      </c>
      <c r="C51" s="46"/>
      <c r="D51" s="104" t="s">
        <v>62</v>
      </c>
      <c r="E51" s="53"/>
      <c r="F51" s="53"/>
      <c r="G51" s="53"/>
      <c r="H51" s="53"/>
      <c r="I51" s="53"/>
      <c r="J51" s="53"/>
      <c r="K51" s="46"/>
      <c r="L51" s="105">
        <v>2.5000000000000001E-2</v>
      </c>
      <c r="M51" s="53"/>
      <c r="N51" s="46"/>
      <c r="O51" s="52">
        <f t="shared" si="2"/>
        <v>0</v>
      </c>
      <c r="P51" s="53"/>
      <c r="Q51" s="54"/>
    </row>
    <row r="52" spans="1:17" ht="15.75" customHeight="1">
      <c r="A52" s="13"/>
      <c r="B52" s="106" t="s">
        <v>43</v>
      </c>
      <c r="C52" s="46"/>
      <c r="D52" s="104" t="s">
        <v>63</v>
      </c>
      <c r="E52" s="53"/>
      <c r="F52" s="53"/>
      <c r="G52" s="53"/>
      <c r="H52" s="53"/>
      <c r="I52" s="53"/>
      <c r="J52" s="53"/>
      <c r="K52" s="46"/>
      <c r="L52" s="105">
        <v>0.03</v>
      </c>
      <c r="M52" s="53"/>
      <c r="N52" s="46"/>
      <c r="O52" s="52">
        <f t="shared" si="2"/>
        <v>0</v>
      </c>
      <c r="P52" s="53"/>
      <c r="Q52" s="54"/>
    </row>
    <row r="53" spans="1:17" ht="15.75" customHeight="1">
      <c r="A53" s="13"/>
      <c r="B53" s="106" t="s">
        <v>45</v>
      </c>
      <c r="C53" s="46"/>
      <c r="D53" s="104" t="s">
        <v>64</v>
      </c>
      <c r="E53" s="53"/>
      <c r="F53" s="53"/>
      <c r="G53" s="53"/>
      <c r="H53" s="53"/>
      <c r="I53" s="53"/>
      <c r="J53" s="53"/>
      <c r="K53" s="46"/>
      <c r="L53" s="105">
        <v>1.4999999999999999E-2</v>
      </c>
      <c r="M53" s="53"/>
      <c r="N53" s="46"/>
      <c r="O53" s="52">
        <f t="shared" si="2"/>
        <v>0</v>
      </c>
      <c r="P53" s="53"/>
      <c r="Q53" s="54"/>
    </row>
    <row r="54" spans="1:17" ht="15.75" customHeight="1">
      <c r="A54" s="13"/>
      <c r="B54" s="106" t="s">
        <v>47</v>
      </c>
      <c r="C54" s="46"/>
      <c r="D54" s="104" t="s">
        <v>65</v>
      </c>
      <c r="E54" s="53"/>
      <c r="F54" s="53"/>
      <c r="G54" s="53"/>
      <c r="H54" s="53"/>
      <c r="I54" s="53"/>
      <c r="J54" s="53"/>
      <c r="K54" s="46"/>
      <c r="L54" s="105">
        <v>0.01</v>
      </c>
      <c r="M54" s="53"/>
      <c r="N54" s="46"/>
      <c r="O54" s="52">
        <f t="shared" si="2"/>
        <v>0</v>
      </c>
      <c r="P54" s="53"/>
      <c r="Q54" s="54"/>
    </row>
    <row r="55" spans="1:17" ht="15.75" customHeight="1">
      <c r="A55" s="13"/>
      <c r="B55" s="106" t="s">
        <v>66</v>
      </c>
      <c r="C55" s="46"/>
      <c r="D55" s="104" t="s">
        <v>67</v>
      </c>
      <c r="E55" s="53"/>
      <c r="F55" s="53"/>
      <c r="G55" s="53"/>
      <c r="H55" s="53"/>
      <c r="I55" s="53"/>
      <c r="J55" s="53"/>
      <c r="K55" s="46"/>
      <c r="L55" s="105">
        <v>6.0000000000000001E-3</v>
      </c>
      <c r="M55" s="53"/>
      <c r="N55" s="46"/>
      <c r="O55" s="52">
        <f t="shared" si="2"/>
        <v>0</v>
      </c>
      <c r="P55" s="53"/>
      <c r="Q55" s="54"/>
    </row>
    <row r="56" spans="1:17" ht="15.75" customHeight="1">
      <c r="A56" s="13"/>
      <c r="B56" s="137" t="s">
        <v>68</v>
      </c>
      <c r="C56" s="48"/>
      <c r="D56" s="108" t="s">
        <v>69</v>
      </c>
      <c r="E56" s="109"/>
      <c r="F56" s="109"/>
      <c r="G56" s="109"/>
      <c r="H56" s="109"/>
      <c r="I56" s="109"/>
      <c r="J56" s="109"/>
      <c r="K56" s="48"/>
      <c r="L56" s="110">
        <v>2E-3</v>
      </c>
      <c r="M56" s="109"/>
      <c r="N56" s="48"/>
      <c r="O56" s="111">
        <f t="shared" si="2"/>
        <v>0</v>
      </c>
      <c r="P56" s="109"/>
      <c r="Q56" s="112"/>
    </row>
    <row r="57" spans="1:17" ht="15.75" customHeight="1">
      <c r="A57" s="13"/>
      <c r="B57" s="113" t="s">
        <v>70</v>
      </c>
      <c r="C57" s="65"/>
      <c r="D57" s="65"/>
      <c r="E57" s="65"/>
      <c r="F57" s="65"/>
      <c r="G57" s="65"/>
      <c r="H57" s="65"/>
      <c r="I57" s="65"/>
      <c r="J57" s="65"/>
      <c r="K57" s="69"/>
      <c r="L57" s="138">
        <f>SUM(L50:N56)</f>
        <v>0.28800000000000003</v>
      </c>
      <c r="M57" s="65"/>
      <c r="N57" s="69"/>
      <c r="O57" s="114">
        <f t="shared" si="2"/>
        <v>0</v>
      </c>
      <c r="P57" s="65"/>
      <c r="Q57" s="66"/>
    </row>
    <row r="58" spans="1:17" ht="15.75" customHeight="1">
      <c r="A58" s="13"/>
      <c r="B58" s="139" t="s">
        <v>71</v>
      </c>
      <c r="C58" s="140"/>
      <c r="D58" s="141" t="s">
        <v>72</v>
      </c>
      <c r="E58" s="62"/>
      <c r="F58" s="62"/>
      <c r="G58" s="62"/>
      <c r="H58" s="62"/>
      <c r="I58" s="62"/>
      <c r="J58" s="62"/>
      <c r="K58" s="140"/>
      <c r="L58" s="142">
        <v>0.08</v>
      </c>
      <c r="M58" s="62"/>
      <c r="N58" s="140"/>
      <c r="O58" s="143">
        <f t="shared" si="2"/>
        <v>0</v>
      </c>
      <c r="P58" s="62"/>
      <c r="Q58" s="63"/>
    </row>
    <row r="59" spans="1:17" ht="15.75" customHeight="1">
      <c r="A59" s="13"/>
      <c r="B59" s="132" t="s">
        <v>73</v>
      </c>
      <c r="C59" s="65"/>
      <c r="D59" s="65"/>
      <c r="E59" s="65"/>
      <c r="F59" s="65"/>
      <c r="G59" s="65"/>
      <c r="H59" s="65"/>
      <c r="I59" s="65"/>
      <c r="J59" s="65"/>
      <c r="K59" s="69"/>
      <c r="L59" s="138">
        <f>SUM(L57:N58)</f>
        <v>0.36800000000000005</v>
      </c>
      <c r="M59" s="65"/>
      <c r="N59" s="69"/>
      <c r="O59" s="114">
        <f t="shared" si="2"/>
        <v>0</v>
      </c>
      <c r="P59" s="65"/>
      <c r="Q59" s="66"/>
    </row>
    <row r="60" spans="1:17" ht="29.25" customHeight="1">
      <c r="A60" s="13"/>
      <c r="B60" s="145" t="s">
        <v>220</v>
      </c>
      <c r="C60" s="62"/>
      <c r="D60" s="62"/>
      <c r="E60" s="62"/>
      <c r="F60" s="62"/>
      <c r="G60" s="62"/>
      <c r="H60" s="62"/>
      <c r="I60" s="62"/>
      <c r="J60" s="62"/>
      <c r="K60" s="62"/>
      <c r="L60" s="62"/>
      <c r="M60" s="62"/>
      <c r="N60" s="62"/>
      <c r="O60" s="62"/>
      <c r="P60" s="62"/>
      <c r="Q60" s="63"/>
    </row>
    <row r="61" spans="1:17" ht="30" customHeight="1">
      <c r="A61" s="13"/>
      <c r="B61" s="146" t="s">
        <v>221</v>
      </c>
      <c r="C61" s="147"/>
      <c r="D61" s="147"/>
      <c r="E61" s="147"/>
      <c r="F61" s="147"/>
      <c r="G61" s="147"/>
      <c r="H61" s="147"/>
      <c r="I61" s="147"/>
      <c r="J61" s="147"/>
      <c r="K61" s="147"/>
      <c r="L61" s="147"/>
      <c r="M61" s="147"/>
      <c r="N61" s="147"/>
      <c r="O61" s="147"/>
      <c r="P61" s="147"/>
      <c r="Q61" s="148"/>
    </row>
    <row r="62" spans="1:17" ht="15.75" customHeight="1">
      <c r="A62" s="13"/>
      <c r="B62" s="121"/>
      <c r="C62" s="122"/>
      <c r="D62" s="122"/>
      <c r="E62" s="122"/>
      <c r="F62" s="122"/>
      <c r="G62" s="122"/>
      <c r="H62" s="122"/>
      <c r="I62" s="122"/>
      <c r="J62" s="122"/>
      <c r="K62" s="122"/>
      <c r="L62" s="122"/>
      <c r="M62" s="122"/>
      <c r="N62" s="122"/>
      <c r="O62" s="122"/>
      <c r="P62" s="122"/>
      <c r="Q62" s="123"/>
    </row>
    <row r="63" spans="1:17" ht="15.75" customHeight="1">
      <c r="A63" s="13"/>
      <c r="B63" s="15"/>
      <c r="C63" s="15"/>
      <c r="D63" s="15"/>
      <c r="E63" s="15"/>
      <c r="F63" s="15"/>
      <c r="G63" s="15"/>
      <c r="H63" s="15"/>
      <c r="I63" s="15"/>
      <c r="J63" s="15"/>
      <c r="K63" s="15"/>
      <c r="L63" s="15"/>
      <c r="M63" s="15"/>
      <c r="N63" s="15"/>
      <c r="O63" s="15"/>
      <c r="P63" s="15"/>
      <c r="Q63" s="15"/>
    </row>
    <row r="64" spans="1:17" ht="15.75" customHeight="1">
      <c r="A64" s="13"/>
      <c r="B64" s="124" t="s">
        <v>76</v>
      </c>
      <c r="C64" s="69"/>
      <c r="D64" s="96" t="s">
        <v>77</v>
      </c>
      <c r="E64" s="65"/>
      <c r="F64" s="65"/>
      <c r="G64" s="65"/>
      <c r="H64" s="65"/>
      <c r="I64" s="65"/>
      <c r="J64" s="65"/>
      <c r="K64" s="65"/>
      <c r="L64" s="65"/>
      <c r="M64" s="65"/>
      <c r="N64" s="69"/>
      <c r="O64" s="70" t="s">
        <v>38</v>
      </c>
      <c r="P64" s="65"/>
      <c r="Q64" s="66"/>
    </row>
    <row r="65" spans="1:17" ht="15.75" customHeight="1">
      <c r="A65" s="13"/>
      <c r="B65" s="106" t="s">
        <v>39</v>
      </c>
      <c r="C65" s="46"/>
      <c r="D65" s="104" t="s">
        <v>78</v>
      </c>
      <c r="E65" s="53"/>
      <c r="F65" s="53"/>
      <c r="G65" s="53"/>
      <c r="H65" s="53"/>
      <c r="I65" s="53"/>
      <c r="J65" s="53"/>
      <c r="K65" s="53"/>
      <c r="L65" s="53"/>
      <c r="M65" s="53"/>
      <c r="N65" s="46"/>
      <c r="O65" s="149">
        <f>(44*O$66) - O$67</f>
        <v>0</v>
      </c>
      <c r="P65" s="53"/>
      <c r="Q65" s="53"/>
    </row>
    <row r="66" spans="1:17" ht="15.75" customHeight="1">
      <c r="A66" s="13"/>
      <c r="B66" s="128" t="s">
        <v>79</v>
      </c>
      <c r="C66" s="98"/>
      <c r="D66" s="144" t="s">
        <v>80</v>
      </c>
      <c r="E66" s="102"/>
      <c r="F66" s="102"/>
      <c r="G66" s="102"/>
      <c r="H66" s="102"/>
      <c r="I66" s="102"/>
      <c r="J66" s="102"/>
      <c r="K66" s="102"/>
      <c r="L66" s="102"/>
      <c r="M66" s="102"/>
      <c r="N66" s="98"/>
      <c r="O66" s="130"/>
      <c r="P66" s="53"/>
      <c r="Q66" s="53"/>
    </row>
    <row r="67" spans="1:17" ht="15.75" customHeight="1">
      <c r="A67" s="13"/>
      <c r="B67" s="107" t="s">
        <v>81</v>
      </c>
      <c r="C67" s="46"/>
      <c r="D67" s="129" t="s">
        <v>82</v>
      </c>
      <c r="E67" s="53"/>
      <c r="F67" s="53"/>
      <c r="G67" s="53"/>
      <c r="H67" s="53"/>
      <c r="I67" s="53"/>
      <c r="J67" s="53"/>
      <c r="K67" s="53"/>
      <c r="L67" s="53"/>
      <c r="M67" s="53"/>
      <c r="N67" s="46"/>
      <c r="O67" s="130">
        <f>0.06*O$32</f>
        <v>0</v>
      </c>
      <c r="P67" s="53"/>
      <c r="Q67" s="53"/>
    </row>
    <row r="68" spans="1:17" ht="15.75" customHeight="1">
      <c r="A68" s="13"/>
      <c r="B68" s="106" t="s">
        <v>41</v>
      </c>
      <c r="C68" s="46"/>
      <c r="D68" s="104" t="s">
        <v>83</v>
      </c>
      <c r="E68" s="53"/>
      <c r="F68" s="53"/>
      <c r="G68" s="53"/>
      <c r="H68" s="53"/>
      <c r="I68" s="53"/>
      <c r="J68" s="53"/>
      <c r="K68" s="53"/>
      <c r="L68" s="53"/>
      <c r="M68" s="53"/>
      <c r="N68" s="46"/>
      <c r="O68" s="52">
        <f>O$69-O$70</f>
        <v>0</v>
      </c>
      <c r="P68" s="53"/>
      <c r="Q68" s="54"/>
    </row>
    <row r="69" spans="1:17" ht="15.75" customHeight="1">
      <c r="A69" s="13"/>
      <c r="B69" s="107" t="s">
        <v>84</v>
      </c>
      <c r="C69" s="46"/>
      <c r="D69" s="129" t="s">
        <v>85</v>
      </c>
      <c r="E69" s="53"/>
      <c r="F69" s="53"/>
      <c r="G69" s="53"/>
      <c r="H69" s="53"/>
      <c r="I69" s="53"/>
      <c r="J69" s="53"/>
      <c r="K69" s="53"/>
      <c r="L69" s="53"/>
      <c r="M69" s="53"/>
      <c r="N69" s="46"/>
      <c r="O69" s="131"/>
      <c r="P69" s="53"/>
      <c r="Q69" s="54"/>
    </row>
    <row r="70" spans="1:17" ht="15.75" customHeight="1">
      <c r="A70" s="13"/>
      <c r="B70" s="107" t="s">
        <v>86</v>
      </c>
      <c r="C70" s="46"/>
      <c r="D70" s="129" t="s">
        <v>87</v>
      </c>
      <c r="E70" s="53"/>
      <c r="F70" s="53"/>
      <c r="G70" s="53"/>
      <c r="H70" s="53"/>
      <c r="I70" s="53"/>
      <c r="J70" s="53"/>
      <c r="K70" s="53"/>
      <c r="L70" s="53"/>
      <c r="M70" s="53"/>
      <c r="N70" s="46"/>
      <c r="O70" s="131">
        <f>0.2*O$69</f>
        <v>0</v>
      </c>
      <c r="P70" s="53"/>
      <c r="Q70" s="54"/>
    </row>
    <row r="71" spans="1:17" ht="15.75" customHeight="1">
      <c r="A71" s="13"/>
      <c r="B71" s="106" t="s">
        <v>43</v>
      </c>
      <c r="C71" s="46"/>
      <c r="D71" s="104" t="s">
        <v>88</v>
      </c>
      <c r="E71" s="53"/>
      <c r="F71" s="53"/>
      <c r="G71" s="53"/>
      <c r="H71" s="53"/>
      <c r="I71" s="53"/>
      <c r="J71" s="53"/>
      <c r="K71" s="53"/>
      <c r="L71" s="53"/>
      <c r="M71" s="53"/>
      <c r="N71" s="46"/>
      <c r="O71" s="52"/>
      <c r="P71" s="53"/>
      <c r="Q71" s="54"/>
    </row>
    <row r="72" spans="1:17" ht="15.75" customHeight="1">
      <c r="A72" s="13"/>
      <c r="B72" s="106" t="s">
        <v>45</v>
      </c>
      <c r="C72" s="46"/>
      <c r="D72" s="104" t="s">
        <v>89</v>
      </c>
      <c r="E72" s="53"/>
      <c r="F72" s="53"/>
      <c r="G72" s="53"/>
      <c r="H72" s="53"/>
      <c r="I72" s="53"/>
      <c r="J72" s="53"/>
      <c r="K72" s="53"/>
      <c r="L72" s="53"/>
      <c r="M72" s="53"/>
      <c r="N72" s="46"/>
      <c r="O72" s="52"/>
      <c r="P72" s="53"/>
      <c r="Q72" s="54"/>
    </row>
    <row r="73" spans="1:17" ht="15.75" customHeight="1">
      <c r="A73" s="13"/>
      <c r="B73" s="137" t="s">
        <v>47</v>
      </c>
      <c r="C73" s="48"/>
      <c r="D73" s="108" t="s">
        <v>90</v>
      </c>
      <c r="E73" s="109"/>
      <c r="F73" s="109"/>
      <c r="G73" s="109"/>
      <c r="H73" s="109"/>
      <c r="I73" s="109"/>
      <c r="J73" s="109"/>
      <c r="K73" s="109"/>
      <c r="L73" s="109"/>
      <c r="M73" s="109"/>
      <c r="N73" s="48"/>
      <c r="O73" s="111">
        <f>'UNIFORME EPI E SEGURO DE VIDA'!L60</f>
        <v>0</v>
      </c>
      <c r="P73" s="109"/>
      <c r="Q73" s="112"/>
    </row>
    <row r="74" spans="1:17" ht="15.75" customHeight="1">
      <c r="A74" s="13"/>
      <c r="B74" s="132" t="s">
        <v>91</v>
      </c>
      <c r="C74" s="65"/>
      <c r="D74" s="65"/>
      <c r="E74" s="65"/>
      <c r="F74" s="65"/>
      <c r="G74" s="65"/>
      <c r="H74" s="65"/>
      <c r="I74" s="65"/>
      <c r="J74" s="65"/>
      <c r="K74" s="65"/>
      <c r="L74" s="65"/>
      <c r="M74" s="65"/>
      <c r="N74" s="69"/>
      <c r="O74" s="114">
        <f>SUM(O65,O68,O72,O73,O71)</f>
        <v>0</v>
      </c>
      <c r="P74" s="65"/>
      <c r="Q74" s="66"/>
    </row>
    <row r="75" spans="1:17" ht="15.75" customHeight="1">
      <c r="A75" s="13"/>
      <c r="B75" s="115" t="s">
        <v>222</v>
      </c>
      <c r="C75" s="116"/>
      <c r="D75" s="116"/>
      <c r="E75" s="116"/>
      <c r="F75" s="116"/>
      <c r="G75" s="116"/>
      <c r="H75" s="116"/>
      <c r="I75" s="116"/>
      <c r="J75" s="116"/>
      <c r="K75" s="116"/>
      <c r="L75" s="116"/>
      <c r="M75" s="116"/>
      <c r="N75" s="116"/>
      <c r="O75" s="116"/>
      <c r="P75" s="116"/>
      <c r="Q75" s="117"/>
    </row>
    <row r="76" spans="1:17" ht="15.75" customHeight="1">
      <c r="A76" s="13"/>
      <c r="B76" s="118"/>
      <c r="C76" s="119"/>
      <c r="D76" s="119"/>
      <c r="E76" s="119"/>
      <c r="F76" s="119"/>
      <c r="G76" s="119"/>
      <c r="H76" s="119"/>
      <c r="I76" s="119"/>
      <c r="J76" s="119"/>
      <c r="K76" s="119"/>
      <c r="L76" s="119"/>
      <c r="M76" s="119"/>
      <c r="N76" s="119"/>
      <c r="O76" s="119"/>
      <c r="P76" s="119"/>
      <c r="Q76" s="120"/>
    </row>
    <row r="77" spans="1:17" ht="28.5" customHeight="1">
      <c r="A77" s="13"/>
      <c r="B77" s="121"/>
      <c r="C77" s="122"/>
      <c r="D77" s="122"/>
      <c r="E77" s="122"/>
      <c r="F77" s="122"/>
      <c r="G77" s="122"/>
      <c r="H77" s="122"/>
      <c r="I77" s="122"/>
      <c r="J77" s="122"/>
      <c r="K77" s="122"/>
      <c r="L77" s="122"/>
      <c r="M77" s="122"/>
      <c r="N77" s="122"/>
      <c r="O77" s="122"/>
      <c r="P77" s="122"/>
      <c r="Q77" s="123"/>
    </row>
    <row r="78" spans="1:17" ht="15.75" customHeight="1">
      <c r="A78" s="13"/>
      <c r="B78" s="16" t="s">
        <v>223</v>
      </c>
      <c r="C78" s="15"/>
      <c r="D78" s="15"/>
      <c r="E78" s="15"/>
      <c r="F78" s="15"/>
      <c r="G78" s="15"/>
      <c r="H78" s="15"/>
      <c r="I78" s="15"/>
      <c r="J78" s="15"/>
      <c r="K78" s="15"/>
      <c r="L78" s="15"/>
      <c r="M78" s="15"/>
      <c r="N78" s="15"/>
      <c r="O78" s="15"/>
      <c r="P78" s="15"/>
      <c r="Q78" s="15"/>
    </row>
    <row r="79" spans="1:17" ht="15.75" customHeight="1">
      <c r="A79" s="13"/>
      <c r="B79" s="124" t="s">
        <v>94</v>
      </c>
      <c r="C79" s="65"/>
      <c r="D79" s="65"/>
      <c r="E79" s="65"/>
      <c r="F79" s="65"/>
      <c r="G79" s="65"/>
      <c r="H79" s="65"/>
      <c r="I79" s="65"/>
      <c r="J79" s="65"/>
      <c r="K79" s="65"/>
      <c r="L79" s="65"/>
      <c r="M79" s="65"/>
      <c r="N79" s="65"/>
      <c r="O79" s="65"/>
      <c r="P79" s="65"/>
      <c r="Q79" s="66"/>
    </row>
    <row r="80" spans="1:17" ht="15.75" customHeight="1">
      <c r="A80" s="13"/>
      <c r="B80" s="124" t="s">
        <v>95</v>
      </c>
      <c r="C80" s="69"/>
      <c r="D80" s="96" t="s">
        <v>96</v>
      </c>
      <c r="E80" s="65"/>
      <c r="F80" s="65"/>
      <c r="G80" s="65"/>
      <c r="H80" s="65"/>
      <c r="I80" s="65"/>
      <c r="J80" s="65"/>
      <c r="K80" s="65"/>
      <c r="L80" s="65"/>
      <c r="M80" s="65"/>
      <c r="N80" s="69"/>
      <c r="O80" s="70" t="s">
        <v>38</v>
      </c>
      <c r="P80" s="65"/>
      <c r="Q80" s="66"/>
    </row>
    <row r="81" spans="1:17" ht="15.75" customHeight="1">
      <c r="A81" s="13"/>
      <c r="B81" s="86" t="s">
        <v>53</v>
      </c>
      <c r="C81" s="74"/>
      <c r="D81" s="126" t="s">
        <v>97</v>
      </c>
      <c r="E81" s="102"/>
      <c r="F81" s="102"/>
      <c r="G81" s="102"/>
      <c r="H81" s="102"/>
      <c r="I81" s="102"/>
      <c r="J81" s="102"/>
      <c r="K81" s="102"/>
      <c r="L81" s="102"/>
      <c r="M81" s="102"/>
      <c r="N81" s="98"/>
      <c r="O81" s="101">
        <f>O45</f>
        <v>0</v>
      </c>
      <c r="P81" s="102"/>
      <c r="Q81" s="103"/>
    </row>
    <row r="82" spans="1:17" ht="15.75" customHeight="1">
      <c r="A82" s="13"/>
      <c r="B82" s="106" t="s">
        <v>59</v>
      </c>
      <c r="C82" s="46"/>
      <c r="D82" s="104" t="s">
        <v>98</v>
      </c>
      <c r="E82" s="53"/>
      <c r="F82" s="53"/>
      <c r="G82" s="53"/>
      <c r="H82" s="53"/>
      <c r="I82" s="53"/>
      <c r="J82" s="53"/>
      <c r="K82" s="53"/>
      <c r="L82" s="53"/>
      <c r="M82" s="53"/>
      <c r="N82" s="46"/>
      <c r="O82" s="52">
        <f>O59</f>
        <v>0</v>
      </c>
      <c r="P82" s="53"/>
      <c r="Q82" s="54"/>
    </row>
    <row r="83" spans="1:17" ht="15.75" customHeight="1">
      <c r="A83" s="13"/>
      <c r="B83" s="150" t="s">
        <v>76</v>
      </c>
      <c r="C83" s="51"/>
      <c r="D83" s="108" t="s">
        <v>99</v>
      </c>
      <c r="E83" s="109"/>
      <c r="F83" s="109"/>
      <c r="G83" s="109"/>
      <c r="H83" s="109"/>
      <c r="I83" s="109"/>
      <c r="J83" s="109"/>
      <c r="K83" s="109"/>
      <c r="L83" s="109"/>
      <c r="M83" s="109"/>
      <c r="N83" s="48"/>
      <c r="O83" s="111">
        <f>O74</f>
        <v>0</v>
      </c>
      <c r="P83" s="109"/>
      <c r="Q83" s="112"/>
    </row>
    <row r="84" spans="1:17" ht="15.75" customHeight="1">
      <c r="A84" s="13"/>
      <c r="B84" s="56" t="s">
        <v>100</v>
      </c>
      <c r="C84" s="57"/>
      <c r="D84" s="57"/>
      <c r="E84" s="57"/>
      <c r="F84" s="57"/>
      <c r="G84" s="57"/>
      <c r="H84" s="57"/>
      <c r="I84" s="57"/>
      <c r="J84" s="57"/>
      <c r="K84" s="57"/>
      <c r="L84" s="57"/>
      <c r="M84" s="57"/>
      <c r="N84" s="58"/>
      <c r="O84" s="59">
        <f>SUM(O81:Q83)</f>
        <v>0</v>
      </c>
      <c r="P84" s="57"/>
      <c r="Q84" s="60"/>
    </row>
    <row r="85" spans="1:17" ht="15.75" customHeight="1">
      <c r="A85" s="13"/>
      <c r="B85" s="61"/>
      <c r="C85" s="62"/>
      <c r="D85" s="62"/>
      <c r="E85" s="62"/>
      <c r="F85" s="62"/>
      <c r="G85" s="62"/>
      <c r="H85" s="62"/>
      <c r="I85" s="62"/>
      <c r="J85" s="62"/>
      <c r="K85" s="62"/>
      <c r="L85" s="62"/>
      <c r="M85" s="62"/>
      <c r="N85" s="62"/>
      <c r="O85" s="62"/>
      <c r="P85" s="62"/>
      <c r="Q85" s="63"/>
    </row>
    <row r="86" spans="1:17" ht="15.75" customHeight="1">
      <c r="A86" s="13"/>
      <c r="B86" s="95" t="s">
        <v>101</v>
      </c>
      <c r="C86" s="65"/>
      <c r="D86" s="65"/>
      <c r="E86" s="65"/>
      <c r="F86" s="65"/>
      <c r="G86" s="65"/>
      <c r="H86" s="65"/>
      <c r="I86" s="65"/>
      <c r="J86" s="65"/>
      <c r="K86" s="65"/>
      <c r="L86" s="65"/>
      <c r="M86" s="65"/>
      <c r="N86" s="65"/>
      <c r="O86" s="65"/>
      <c r="P86" s="65"/>
      <c r="Q86" s="66"/>
    </row>
    <row r="87" spans="1:17" ht="15.75" customHeight="1">
      <c r="A87" s="13"/>
      <c r="B87" s="17"/>
      <c r="C87" s="17"/>
      <c r="D87" s="17"/>
      <c r="E87" s="17"/>
      <c r="F87" s="17"/>
      <c r="G87" s="17"/>
      <c r="H87" s="17"/>
      <c r="I87" s="17"/>
      <c r="J87" s="17"/>
      <c r="K87" s="17"/>
      <c r="L87" s="17"/>
      <c r="M87" s="17"/>
      <c r="N87" s="17"/>
      <c r="O87" s="17"/>
      <c r="P87" s="17"/>
      <c r="Q87" s="17"/>
    </row>
    <row r="88" spans="1:17" ht="15.75" customHeight="1">
      <c r="A88" s="13"/>
      <c r="B88" s="124" t="s">
        <v>102</v>
      </c>
      <c r="C88" s="69"/>
      <c r="D88" s="96" t="s">
        <v>103</v>
      </c>
      <c r="E88" s="65"/>
      <c r="F88" s="65"/>
      <c r="G88" s="65"/>
      <c r="H88" s="65"/>
      <c r="I88" s="65"/>
      <c r="J88" s="65"/>
      <c r="K88" s="69"/>
      <c r="L88" s="70" t="s">
        <v>37</v>
      </c>
      <c r="M88" s="65"/>
      <c r="N88" s="69"/>
      <c r="O88" s="70" t="s">
        <v>38</v>
      </c>
      <c r="P88" s="65"/>
      <c r="Q88" s="66"/>
    </row>
    <row r="89" spans="1:17" ht="15.75" customHeight="1">
      <c r="A89" s="13"/>
      <c r="B89" s="125" t="s">
        <v>39</v>
      </c>
      <c r="C89" s="98"/>
      <c r="D89" s="126" t="s">
        <v>103</v>
      </c>
      <c r="E89" s="102"/>
      <c r="F89" s="102"/>
      <c r="G89" s="102"/>
      <c r="H89" s="102"/>
      <c r="I89" s="102"/>
      <c r="J89" s="102"/>
      <c r="K89" s="98"/>
      <c r="L89" s="127">
        <f>(1/12)*0.05*100%</f>
        <v>4.1666666666666666E-3</v>
      </c>
      <c r="M89" s="102"/>
      <c r="N89" s="98"/>
      <c r="O89" s="101">
        <f>(O38+(O84-O57))*L89</f>
        <v>0</v>
      </c>
      <c r="P89" s="102"/>
      <c r="Q89" s="103"/>
    </row>
    <row r="90" spans="1:17" ht="15.75" customHeight="1">
      <c r="A90" s="13"/>
      <c r="B90" s="106" t="s">
        <v>41</v>
      </c>
      <c r="C90" s="46"/>
      <c r="D90" s="104" t="s">
        <v>104</v>
      </c>
      <c r="E90" s="53"/>
      <c r="F90" s="53"/>
      <c r="G90" s="53"/>
      <c r="H90" s="53"/>
      <c r="I90" s="53"/>
      <c r="J90" s="53"/>
      <c r="K90" s="46"/>
      <c r="L90" s="105">
        <f>L89*L58</f>
        <v>3.3333333333333332E-4</v>
      </c>
      <c r="M90" s="53"/>
      <c r="N90" s="46"/>
      <c r="O90" s="52">
        <f>(O38+O45)*L90</f>
        <v>0</v>
      </c>
      <c r="P90" s="53"/>
      <c r="Q90" s="54"/>
    </row>
    <row r="91" spans="1:17" ht="15.75" customHeight="1">
      <c r="A91" s="13"/>
      <c r="B91" s="137" t="s">
        <v>43</v>
      </c>
      <c r="C91" s="48"/>
      <c r="D91" s="108" t="s">
        <v>105</v>
      </c>
      <c r="E91" s="109"/>
      <c r="F91" s="109"/>
      <c r="G91" s="109"/>
      <c r="H91" s="109"/>
      <c r="I91" s="109"/>
      <c r="J91" s="109"/>
      <c r="K91" s="48"/>
      <c r="L91" s="110">
        <f>(1+2/12+(1/3*1/12))*8%*40%*90%</f>
        <v>3.4400000000000007E-2</v>
      </c>
      <c r="M91" s="109"/>
      <c r="N91" s="48"/>
      <c r="O91" s="111">
        <f>(O38+O45)*L91</f>
        <v>0</v>
      </c>
      <c r="P91" s="109"/>
      <c r="Q91" s="112"/>
    </row>
    <row r="92" spans="1:17" ht="15.75" customHeight="1">
      <c r="A92" s="13"/>
      <c r="B92" s="113" t="s">
        <v>106</v>
      </c>
      <c r="C92" s="65"/>
      <c r="D92" s="65"/>
      <c r="E92" s="65"/>
      <c r="F92" s="65"/>
      <c r="G92" s="65"/>
      <c r="H92" s="65"/>
      <c r="I92" s="65"/>
      <c r="J92" s="65"/>
      <c r="K92" s="65"/>
      <c r="L92" s="65"/>
      <c r="M92" s="65"/>
      <c r="N92" s="69"/>
      <c r="O92" s="114">
        <f>SUM(O89:Q91)</f>
        <v>0</v>
      </c>
      <c r="P92" s="65"/>
      <c r="Q92" s="66"/>
    </row>
    <row r="93" spans="1:17" ht="15.75" customHeight="1">
      <c r="A93" s="13"/>
      <c r="B93" s="85"/>
      <c r="C93" s="62"/>
      <c r="D93" s="62"/>
      <c r="E93" s="62"/>
      <c r="F93" s="62"/>
      <c r="G93" s="62"/>
      <c r="H93" s="62"/>
      <c r="I93" s="62"/>
      <c r="J93" s="62"/>
      <c r="K93" s="62"/>
      <c r="L93" s="62"/>
      <c r="M93" s="62"/>
      <c r="N93" s="62"/>
      <c r="O93" s="62"/>
      <c r="P93" s="62"/>
      <c r="Q93" s="63"/>
    </row>
    <row r="94" spans="1:17" ht="15.75" customHeight="1">
      <c r="A94" s="13"/>
      <c r="B94" s="68" t="s">
        <v>107</v>
      </c>
      <c r="C94" s="69"/>
      <c r="D94" s="70" t="s">
        <v>108</v>
      </c>
      <c r="E94" s="65"/>
      <c r="F94" s="65"/>
      <c r="G94" s="65"/>
      <c r="H94" s="65"/>
      <c r="I94" s="65"/>
      <c r="J94" s="65"/>
      <c r="K94" s="69"/>
      <c r="L94" s="70" t="s">
        <v>37</v>
      </c>
      <c r="M94" s="65"/>
      <c r="N94" s="69"/>
      <c r="O94" s="70" t="s">
        <v>38</v>
      </c>
      <c r="P94" s="65"/>
      <c r="Q94" s="66"/>
    </row>
    <row r="95" spans="1:17" ht="15.75" customHeight="1">
      <c r="A95" s="13"/>
      <c r="B95" s="97" t="s">
        <v>39</v>
      </c>
      <c r="C95" s="98"/>
      <c r="D95" s="151" t="s">
        <v>108</v>
      </c>
      <c r="E95" s="102"/>
      <c r="F95" s="102"/>
      <c r="G95" s="102"/>
      <c r="H95" s="102"/>
      <c r="I95" s="102"/>
      <c r="J95" s="102"/>
      <c r="K95" s="98"/>
      <c r="L95" s="127">
        <f>(7/30)/12*100%</f>
        <v>1.9444444444444445E-2</v>
      </c>
      <c r="M95" s="102"/>
      <c r="N95" s="98"/>
      <c r="O95" s="101">
        <f>(O38+O84)*L95</f>
        <v>0</v>
      </c>
      <c r="P95" s="102"/>
      <c r="Q95" s="103"/>
    </row>
    <row r="96" spans="1:17" ht="15.75" customHeight="1">
      <c r="A96" s="13"/>
      <c r="B96" s="45" t="s">
        <v>41</v>
      </c>
      <c r="C96" s="46"/>
      <c r="D96" s="135" t="s">
        <v>109</v>
      </c>
      <c r="E96" s="53"/>
      <c r="F96" s="53"/>
      <c r="G96" s="53"/>
      <c r="H96" s="53"/>
      <c r="I96" s="53"/>
      <c r="J96" s="53"/>
      <c r="K96" s="46"/>
      <c r="L96" s="105">
        <f>L95*L59</f>
        <v>7.1555555555555565E-3</v>
      </c>
      <c r="M96" s="53"/>
      <c r="N96" s="46"/>
      <c r="O96" s="52">
        <f>(O38+(O45*L59))*L96</f>
        <v>0</v>
      </c>
      <c r="P96" s="53"/>
      <c r="Q96" s="54"/>
    </row>
    <row r="97" spans="1:17" ht="15.75" customHeight="1">
      <c r="A97" s="13"/>
      <c r="B97" s="47" t="s">
        <v>43</v>
      </c>
      <c r="C97" s="48"/>
      <c r="D97" s="153" t="s">
        <v>110</v>
      </c>
      <c r="E97" s="109"/>
      <c r="F97" s="109"/>
      <c r="G97" s="109"/>
      <c r="H97" s="109"/>
      <c r="I97" s="109"/>
      <c r="J97" s="109"/>
      <c r="K97" s="48"/>
      <c r="L97" s="152">
        <f>(L95/100)*40%*L58*100</f>
        <v>6.2222222222222236E-4</v>
      </c>
      <c r="M97" s="109"/>
      <c r="N97" s="48"/>
      <c r="O97" s="111">
        <f>(O38+O45)*L97</f>
        <v>0</v>
      </c>
      <c r="P97" s="109"/>
      <c r="Q97" s="112"/>
    </row>
    <row r="98" spans="1:17" ht="15.75" customHeight="1">
      <c r="A98" s="13"/>
      <c r="B98" s="132" t="s">
        <v>106</v>
      </c>
      <c r="C98" s="65"/>
      <c r="D98" s="65"/>
      <c r="E98" s="65"/>
      <c r="F98" s="65"/>
      <c r="G98" s="65"/>
      <c r="H98" s="65"/>
      <c r="I98" s="65"/>
      <c r="J98" s="65"/>
      <c r="K98" s="65"/>
      <c r="L98" s="65"/>
      <c r="M98" s="65"/>
      <c r="N98" s="69"/>
      <c r="O98" s="114">
        <f>SUM(O95:Q97)</f>
        <v>0</v>
      </c>
      <c r="P98" s="65"/>
      <c r="Q98" s="66"/>
    </row>
    <row r="99" spans="1:17" ht="80.25" customHeight="1">
      <c r="A99" s="13"/>
      <c r="B99" s="154" t="s">
        <v>224</v>
      </c>
      <c r="C99" s="155"/>
      <c r="D99" s="155"/>
      <c r="E99" s="155"/>
      <c r="F99" s="155"/>
      <c r="G99" s="155"/>
      <c r="H99" s="155"/>
      <c r="I99" s="155"/>
      <c r="J99" s="155"/>
      <c r="K99" s="155"/>
      <c r="L99" s="155"/>
      <c r="M99" s="155"/>
      <c r="N99" s="155"/>
      <c r="O99" s="155"/>
      <c r="P99" s="155"/>
      <c r="Q99" s="156"/>
    </row>
    <row r="100" spans="1:17" ht="15.75" customHeight="1">
      <c r="A100" s="13"/>
      <c r="B100" s="61"/>
      <c r="C100" s="62"/>
      <c r="D100" s="62"/>
      <c r="E100" s="62"/>
      <c r="F100" s="62"/>
      <c r="G100" s="62"/>
      <c r="H100" s="62"/>
      <c r="I100" s="62"/>
      <c r="J100" s="62"/>
      <c r="K100" s="62"/>
      <c r="L100" s="62"/>
      <c r="M100" s="62"/>
      <c r="N100" s="62"/>
      <c r="O100" s="62"/>
      <c r="P100" s="62"/>
      <c r="Q100" s="63"/>
    </row>
    <row r="101" spans="1:17" ht="15.75" customHeight="1">
      <c r="A101" s="13"/>
      <c r="B101" s="68" t="s">
        <v>94</v>
      </c>
      <c r="C101" s="65"/>
      <c r="D101" s="65"/>
      <c r="E101" s="65"/>
      <c r="F101" s="65"/>
      <c r="G101" s="65"/>
      <c r="H101" s="65"/>
      <c r="I101" s="65"/>
      <c r="J101" s="65"/>
      <c r="K101" s="65"/>
      <c r="L101" s="65"/>
      <c r="M101" s="65"/>
      <c r="N101" s="65"/>
      <c r="O101" s="65"/>
      <c r="P101" s="65"/>
      <c r="Q101" s="66"/>
    </row>
    <row r="102" spans="1:17" ht="15.75" customHeight="1">
      <c r="A102" s="13"/>
      <c r="B102" s="68" t="s">
        <v>95</v>
      </c>
      <c r="C102" s="69"/>
      <c r="D102" s="70" t="s">
        <v>112</v>
      </c>
      <c r="E102" s="65"/>
      <c r="F102" s="65"/>
      <c r="G102" s="65"/>
      <c r="H102" s="65"/>
      <c r="I102" s="65"/>
      <c r="J102" s="65"/>
      <c r="K102" s="65"/>
      <c r="L102" s="65"/>
      <c r="M102" s="65"/>
      <c r="N102" s="69"/>
      <c r="O102" s="70" t="s">
        <v>38</v>
      </c>
      <c r="P102" s="65"/>
      <c r="Q102" s="66"/>
    </row>
    <row r="103" spans="1:17" ht="15.75" customHeight="1">
      <c r="A103" s="13"/>
      <c r="B103" s="97" t="s">
        <v>102</v>
      </c>
      <c r="C103" s="98"/>
      <c r="D103" s="151" t="s">
        <v>113</v>
      </c>
      <c r="E103" s="102"/>
      <c r="F103" s="102"/>
      <c r="G103" s="102"/>
      <c r="H103" s="102"/>
      <c r="I103" s="102"/>
      <c r="J103" s="102"/>
      <c r="K103" s="102"/>
      <c r="L103" s="102"/>
      <c r="M103" s="102"/>
      <c r="N103" s="98"/>
      <c r="O103" s="101">
        <f>O92</f>
        <v>0</v>
      </c>
      <c r="P103" s="102"/>
      <c r="Q103" s="103"/>
    </row>
    <row r="104" spans="1:17" ht="15.75" customHeight="1">
      <c r="A104" s="13"/>
      <c r="B104" s="47" t="s">
        <v>107</v>
      </c>
      <c r="C104" s="48"/>
      <c r="D104" s="153" t="s">
        <v>114</v>
      </c>
      <c r="E104" s="109"/>
      <c r="F104" s="109"/>
      <c r="G104" s="109"/>
      <c r="H104" s="109"/>
      <c r="I104" s="109"/>
      <c r="J104" s="109"/>
      <c r="K104" s="109"/>
      <c r="L104" s="109"/>
      <c r="M104" s="109"/>
      <c r="N104" s="48"/>
      <c r="O104" s="111">
        <f>O98</f>
        <v>0</v>
      </c>
      <c r="P104" s="109"/>
      <c r="Q104" s="112"/>
    </row>
    <row r="105" spans="1:17" ht="15.75" customHeight="1">
      <c r="A105" s="13"/>
      <c r="B105" s="56" t="s">
        <v>115</v>
      </c>
      <c r="C105" s="57"/>
      <c r="D105" s="57"/>
      <c r="E105" s="57"/>
      <c r="F105" s="57"/>
      <c r="G105" s="57"/>
      <c r="H105" s="57"/>
      <c r="I105" s="57"/>
      <c r="J105" s="57"/>
      <c r="K105" s="57"/>
      <c r="L105" s="57"/>
      <c r="M105" s="57"/>
      <c r="N105" s="58"/>
      <c r="O105" s="59">
        <f>SUM(O103:Q104)</f>
        <v>0</v>
      </c>
      <c r="P105" s="57"/>
      <c r="Q105" s="60"/>
    </row>
    <row r="106" spans="1:17" ht="15" customHeight="1">
      <c r="A106" s="13"/>
      <c r="B106" s="157" t="s">
        <v>225</v>
      </c>
      <c r="C106" s="158"/>
      <c r="D106" s="158"/>
      <c r="E106" s="158"/>
      <c r="F106" s="158"/>
      <c r="G106" s="158"/>
      <c r="H106" s="158"/>
      <c r="I106" s="158"/>
      <c r="J106" s="158"/>
      <c r="K106" s="158"/>
      <c r="L106" s="158"/>
      <c r="M106" s="158"/>
      <c r="N106" s="158"/>
      <c r="O106" s="158"/>
      <c r="P106" s="158"/>
      <c r="Q106" s="159"/>
    </row>
    <row r="107" spans="1:17" ht="30" customHeight="1">
      <c r="A107" s="13"/>
      <c r="B107" s="121"/>
      <c r="C107" s="122"/>
      <c r="D107" s="122"/>
      <c r="E107" s="122"/>
      <c r="F107" s="122"/>
      <c r="G107" s="122"/>
      <c r="H107" s="122"/>
      <c r="I107" s="122"/>
      <c r="J107" s="122"/>
      <c r="K107" s="122"/>
      <c r="L107" s="122"/>
      <c r="M107" s="122"/>
      <c r="N107" s="122"/>
      <c r="O107" s="122"/>
      <c r="P107" s="122"/>
      <c r="Q107" s="123"/>
    </row>
    <row r="108" spans="1:17" ht="30.75" customHeight="1">
      <c r="A108" s="13"/>
      <c r="B108" s="160" t="s">
        <v>226</v>
      </c>
      <c r="C108" s="147"/>
      <c r="D108" s="147"/>
      <c r="E108" s="147"/>
      <c r="F108" s="147"/>
      <c r="G108" s="147"/>
      <c r="H108" s="147"/>
      <c r="I108" s="147"/>
      <c r="J108" s="147"/>
      <c r="K108" s="147"/>
      <c r="L108" s="147"/>
      <c r="M108" s="147"/>
      <c r="N108" s="147"/>
      <c r="O108" s="147"/>
      <c r="P108" s="147"/>
      <c r="Q108" s="148"/>
    </row>
    <row r="109" spans="1:17" ht="30" customHeight="1">
      <c r="A109" s="13"/>
      <c r="B109" s="121"/>
      <c r="C109" s="122"/>
      <c r="D109" s="122"/>
      <c r="E109" s="122"/>
      <c r="F109" s="122"/>
      <c r="G109" s="122"/>
      <c r="H109" s="122"/>
      <c r="I109" s="122"/>
      <c r="J109" s="122"/>
      <c r="K109" s="122"/>
      <c r="L109" s="122"/>
      <c r="M109" s="122"/>
      <c r="N109" s="122"/>
      <c r="O109" s="122"/>
      <c r="P109" s="122"/>
      <c r="Q109" s="123"/>
    </row>
    <row r="110" spans="1:17" ht="30" customHeight="1">
      <c r="A110" s="13"/>
      <c r="B110" s="161" t="s">
        <v>227</v>
      </c>
      <c r="C110" s="62"/>
      <c r="D110" s="62"/>
      <c r="E110" s="62"/>
      <c r="F110" s="62"/>
      <c r="G110" s="62"/>
      <c r="H110" s="62"/>
      <c r="I110" s="62"/>
      <c r="J110" s="62"/>
      <c r="K110" s="62"/>
      <c r="L110" s="62"/>
      <c r="M110" s="62"/>
      <c r="N110" s="62"/>
      <c r="O110" s="62"/>
      <c r="P110" s="62"/>
      <c r="Q110" s="63"/>
    </row>
    <row r="111" spans="1:17" ht="30" customHeight="1">
      <c r="A111" s="13"/>
      <c r="B111" s="161" t="s">
        <v>228</v>
      </c>
      <c r="C111" s="62"/>
      <c r="D111" s="62"/>
      <c r="E111" s="62"/>
      <c r="F111" s="62"/>
      <c r="G111" s="62"/>
      <c r="H111" s="62"/>
      <c r="I111" s="62"/>
      <c r="J111" s="62"/>
      <c r="K111" s="62"/>
      <c r="L111" s="62"/>
      <c r="M111" s="62"/>
      <c r="N111" s="62"/>
      <c r="O111" s="62"/>
      <c r="P111" s="62"/>
      <c r="Q111" s="63"/>
    </row>
    <row r="112" spans="1:17" ht="15" customHeight="1">
      <c r="A112" s="13"/>
      <c r="B112" s="160" t="s">
        <v>229</v>
      </c>
      <c r="C112" s="147"/>
      <c r="D112" s="147"/>
      <c r="E112" s="147"/>
      <c r="F112" s="147"/>
      <c r="G112" s="147"/>
      <c r="H112" s="147"/>
      <c r="I112" s="147"/>
      <c r="J112" s="147"/>
      <c r="K112" s="147"/>
      <c r="L112" s="147"/>
      <c r="M112" s="147"/>
      <c r="N112" s="147"/>
      <c r="O112" s="147"/>
      <c r="P112" s="147"/>
      <c r="Q112" s="148"/>
    </row>
    <row r="113" spans="1:17" ht="15.75" customHeight="1">
      <c r="A113" s="13"/>
      <c r="B113" s="121"/>
      <c r="C113" s="122"/>
      <c r="D113" s="122"/>
      <c r="E113" s="122"/>
      <c r="F113" s="122"/>
      <c r="G113" s="122"/>
      <c r="H113" s="122"/>
      <c r="I113" s="122"/>
      <c r="J113" s="122"/>
      <c r="K113" s="122"/>
      <c r="L113" s="122"/>
      <c r="M113" s="122"/>
      <c r="N113" s="122"/>
      <c r="O113" s="122"/>
      <c r="P113" s="122"/>
      <c r="Q113" s="123"/>
    </row>
    <row r="114" spans="1:17" ht="15.75" customHeight="1">
      <c r="A114" s="13"/>
      <c r="B114" s="18"/>
      <c r="C114" s="18"/>
      <c r="D114" s="18"/>
      <c r="E114" s="18"/>
      <c r="F114" s="18"/>
      <c r="G114" s="18"/>
      <c r="H114" s="18"/>
      <c r="I114" s="18"/>
      <c r="J114" s="18"/>
      <c r="K114" s="18"/>
      <c r="L114" s="18"/>
      <c r="M114" s="18"/>
      <c r="N114" s="18"/>
      <c r="O114" s="19"/>
      <c r="P114" s="18"/>
      <c r="Q114" s="18"/>
    </row>
    <row r="115" spans="1:17" ht="15.75" customHeight="1">
      <c r="A115" s="13"/>
      <c r="B115" s="95" t="s">
        <v>121</v>
      </c>
      <c r="C115" s="65"/>
      <c r="D115" s="65"/>
      <c r="E115" s="65"/>
      <c r="F115" s="65"/>
      <c r="G115" s="65"/>
      <c r="H115" s="65"/>
      <c r="I115" s="65"/>
      <c r="J115" s="65"/>
      <c r="K115" s="65"/>
      <c r="L115" s="65"/>
      <c r="M115" s="65"/>
      <c r="N115" s="65"/>
      <c r="O115" s="65"/>
      <c r="P115" s="65"/>
      <c r="Q115" s="66"/>
    </row>
    <row r="116" spans="1:17" ht="15.75" customHeight="1">
      <c r="A116" s="13"/>
      <c r="B116" s="61"/>
      <c r="C116" s="62"/>
      <c r="D116" s="62"/>
      <c r="E116" s="62"/>
      <c r="F116" s="62"/>
      <c r="G116" s="62"/>
      <c r="H116" s="62"/>
      <c r="I116" s="62"/>
      <c r="J116" s="62"/>
      <c r="K116" s="62"/>
      <c r="L116" s="62"/>
      <c r="M116" s="62"/>
      <c r="N116" s="62"/>
      <c r="O116" s="62"/>
      <c r="P116" s="62"/>
      <c r="Q116" s="63"/>
    </row>
    <row r="117" spans="1:17" ht="15.75" customHeight="1">
      <c r="A117" s="13"/>
      <c r="B117" s="124" t="s">
        <v>122</v>
      </c>
      <c r="C117" s="69"/>
      <c r="D117" s="70" t="s">
        <v>123</v>
      </c>
      <c r="E117" s="65"/>
      <c r="F117" s="65"/>
      <c r="G117" s="65"/>
      <c r="H117" s="65"/>
      <c r="I117" s="65"/>
      <c r="J117" s="65"/>
      <c r="K117" s="69"/>
      <c r="L117" s="70" t="s">
        <v>37</v>
      </c>
      <c r="M117" s="65"/>
      <c r="N117" s="195"/>
      <c r="O117" s="196" t="s">
        <v>38</v>
      </c>
      <c r="P117" s="65"/>
      <c r="Q117" s="69"/>
    </row>
    <row r="118" spans="1:17" ht="15.75" customHeight="1">
      <c r="A118" s="13"/>
      <c r="B118" s="125" t="s">
        <v>39</v>
      </c>
      <c r="C118" s="98"/>
      <c r="D118" s="126" t="s">
        <v>124</v>
      </c>
      <c r="E118" s="102"/>
      <c r="F118" s="102"/>
      <c r="G118" s="102"/>
      <c r="H118" s="102"/>
      <c r="I118" s="102"/>
      <c r="J118" s="102"/>
      <c r="K118" s="98"/>
      <c r="L118" s="169">
        <v>8.3299999999999999E-2</v>
      </c>
      <c r="M118" s="73"/>
      <c r="N118" s="193"/>
      <c r="O118" s="194">
        <f>(O38+O84+O105)*L118</f>
        <v>0</v>
      </c>
      <c r="P118" s="73"/>
      <c r="Q118" s="76"/>
    </row>
    <row r="119" spans="1:17" ht="15.75" customHeight="1">
      <c r="A119" s="13"/>
      <c r="B119" s="106" t="s">
        <v>41</v>
      </c>
      <c r="C119" s="46"/>
      <c r="D119" s="104" t="s">
        <v>125</v>
      </c>
      <c r="E119" s="53"/>
      <c r="F119" s="53"/>
      <c r="G119" s="53"/>
      <c r="H119" s="53"/>
      <c r="I119" s="53"/>
      <c r="J119" s="53"/>
      <c r="K119" s="46"/>
      <c r="L119" s="171">
        <f>(5/30/12)</f>
        <v>1.3888888888888888E-2</v>
      </c>
      <c r="M119" s="53"/>
      <c r="N119" s="197"/>
      <c r="O119" s="198">
        <f>(O38+O84+O105)*L119</f>
        <v>0</v>
      </c>
      <c r="P119" s="53"/>
      <c r="Q119" s="54"/>
    </row>
    <row r="120" spans="1:17" ht="15.75" customHeight="1">
      <c r="A120" s="13"/>
      <c r="B120" s="106" t="s">
        <v>43</v>
      </c>
      <c r="C120" s="46"/>
      <c r="D120" s="104" t="s">
        <v>126</v>
      </c>
      <c r="E120" s="53"/>
      <c r="F120" s="53"/>
      <c r="G120" s="53"/>
      <c r="H120" s="53"/>
      <c r="I120" s="53"/>
      <c r="J120" s="53"/>
      <c r="K120" s="46"/>
      <c r="L120" s="171">
        <v>2.8999999999999998E-3</v>
      </c>
      <c r="M120" s="53"/>
      <c r="N120" s="197"/>
      <c r="O120" s="198">
        <f>(O38+O84+O105)*L120</f>
        <v>0</v>
      </c>
      <c r="P120" s="53"/>
      <c r="Q120" s="54"/>
    </row>
    <row r="121" spans="1:17" ht="15.75" customHeight="1">
      <c r="A121" s="13"/>
      <c r="B121" s="106" t="s">
        <v>45</v>
      </c>
      <c r="C121" s="46"/>
      <c r="D121" s="104" t="s">
        <v>127</v>
      </c>
      <c r="E121" s="53"/>
      <c r="F121" s="53"/>
      <c r="G121" s="53"/>
      <c r="H121" s="53"/>
      <c r="I121" s="53"/>
      <c r="J121" s="53"/>
      <c r="K121" s="46"/>
      <c r="L121" s="171">
        <v>2.0000000000000001E-4</v>
      </c>
      <c r="M121" s="53"/>
      <c r="N121" s="197"/>
      <c r="O121" s="198">
        <f>(O38+O84+O105)*L121</f>
        <v>0</v>
      </c>
      <c r="P121" s="53"/>
      <c r="Q121" s="54"/>
    </row>
    <row r="122" spans="1:17" ht="15.75" customHeight="1">
      <c r="A122" s="13"/>
      <c r="B122" s="106" t="s">
        <v>47</v>
      </c>
      <c r="C122" s="46"/>
      <c r="D122" s="104" t="s">
        <v>128</v>
      </c>
      <c r="E122" s="53"/>
      <c r="F122" s="53"/>
      <c r="G122" s="53"/>
      <c r="H122" s="53"/>
      <c r="I122" s="53"/>
      <c r="J122" s="53"/>
      <c r="K122" s="46"/>
      <c r="L122" s="171">
        <v>2.8E-3</v>
      </c>
      <c r="M122" s="53"/>
      <c r="N122" s="197"/>
      <c r="O122" s="203">
        <f>(O38+O84+O105)*L122</f>
        <v>0</v>
      </c>
      <c r="P122" s="53"/>
      <c r="Q122" s="54"/>
    </row>
    <row r="123" spans="1:17" ht="15.75" customHeight="1">
      <c r="A123" s="13"/>
      <c r="B123" s="150" t="s">
        <v>49</v>
      </c>
      <c r="C123" s="51"/>
      <c r="D123" s="55" t="s">
        <v>129</v>
      </c>
      <c r="E123" s="50"/>
      <c r="F123" s="50"/>
      <c r="G123" s="50"/>
      <c r="H123" s="50"/>
      <c r="I123" s="50"/>
      <c r="J123" s="50"/>
      <c r="K123" s="51"/>
      <c r="L123" s="199">
        <v>6.9999999999999999E-4</v>
      </c>
      <c r="M123" s="50"/>
      <c r="N123" s="200"/>
      <c r="O123" s="201">
        <f>(O38+O84+O105)*L123</f>
        <v>0</v>
      </c>
      <c r="P123" s="50"/>
      <c r="Q123" s="202"/>
    </row>
    <row r="124" spans="1:17" ht="15.75" customHeight="1">
      <c r="A124" s="13"/>
      <c r="B124" s="56" t="s">
        <v>130</v>
      </c>
      <c r="C124" s="57"/>
      <c r="D124" s="57"/>
      <c r="E124" s="57"/>
      <c r="F124" s="57"/>
      <c r="G124" s="57"/>
      <c r="H124" s="57"/>
      <c r="I124" s="57"/>
      <c r="J124" s="57"/>
      <c r="K124" s="58"/>
      <c r="L124" s="178">
        <f>SUM(L118:N123)</f>
        <v>0.10378888888888889</v>
      </c>
      <c r="M124" s="57"/>
      <c r="N124" s="60"/>
      <c r="O124" s="179">
        <f>SUM(O118:Q123)</f>
        <v>0</v>
      </c>
      <c r="P124" s="57"/>
      <c r="Q124" s="60"/>
    </row>
    <row r="125" spans="1:17" ht="15.75" customHeight="1">
      <c r="A125" s="13"/>
      <c r="B125" s="61"/>
      <c r="C125" s="62"/>
      <c r="D125" s="62"/>
      <c r="E125" s="62"/>
      <c r="F125" s="62"/>
      <c r="G125" s="62"/>
      <c r="H125" s="62"/>
      <c r="I125" s="62"/>
      <c r="J125" s="62"/>
      <c r="K125" s="62"/>
      <c r="L125" s="62"/>
      <c r="M125" s="62"/>
      <c r="N125" s="62"/>
      <c r="O125" s="62"/>
      <c r="P125" s="62"/>
      <c r="Q125" s="63"/>
    </row>
    <row r="126" spans="1:17" ht="15.75" customHeight="1">
      <c r="A126" s="13"/>
      <c r="B126" s="68" t="s">
        <v>131</v>
      </c>
      <c r="C126" s="69"/>
      <c r="D126" s="70" t="s">
        <v>132</v>
      </c>
      <c r="E126" s="65"/>
      <c r="F126" s="65"/>
      <c r="G126" s="65"/>
      <c r="H126" s="65"/>
      <c r="I126" s="65"/>
      <c r="J126" s="65"/>
      <c r="K126" s="65"/>
      <c r="L126" s="65"/>
      <c r="M126" s="65"/>
      <c r="N126" s="69"/>
      <c r="O126" s="70" t="s">
        <v>133</v>
      </c>
      <c r="P126" s="65"/>
      <c r="Q126" s="66"/>
    </row>
    <row r="127" spans="1:17" ht="15.75" customHeight="1">
      <c r="A127" s="13"/>
      <c r="B127" s="139" t="s">
        <v>39</v>
      </c>
      <c r="C127" s="140"/>
      <c r="D127" s="141" t="s">
        <v>134</v>
      </c>
      <c r="E127" s="62"/>
      <c r="F127" s="62"/>
      <c r="G127" s="62"/>
      <c r="H127" s="62"/>
      <c r="I127" s="62"/>
      <c r="J127" s="62"/>
      <c r="K127" s="62"/>
      <c r="L127" s="62"/>
      <c r="M127" s="62"/>
      <c r="N127" s="140"/>
      <c r="O127" s="143" t="s">
        <v>135</v>
      </c>
      <c r="P127" s="62"/>
      <c r="Q127" s="63"/>
    </row>
    <row r="128" spans="1:17" ht="15.75" customHeight="1">
      <c r="A128" s="13"/>
      <c r="B128" s="56" t="s">
        <v>136</v>
      </c>
      <c r="C128" s="57"/>
      <c r="D128" s="57"/>
      <c r="E128" s="57"/>
      <c r="F128" s="57"/>
      <c r="G128" s="57"/>
      <c r="H128" s="57"/>
      <c r="I128" s="57"/>
      <c r="J128" s="57"/>
      <c r="K128" s="57"/>
      <c r="L128" s="57"/>
      <c r="M128" s="57"/>
      <c r="N128" s="58"/>
      <c r="O128" s="59" t="str">
        <f>O127</f>
        <v>-</v>
      </c>
      <c r="P128" s="57"/>
      <c r="Q128" s="60"/>
    </row>
    <row r="129" spans="1:17" ht="15.75" customHeight="1">
      <c r="A129" s="13"/>
      <c r="B129" s="61"/>
      <c r="C129" s="62"/>
      <c r="D129" s="62"/>
      <c r="E129" s="62"/>
      <c r="F129" s="62"/>
      <c r="G129" s="62"/>
      <c r="H129" s="62"/>
      <c r="I129" s="62"/>
      <c r="J129" s="62"/>
      <c r="K129" s="62"/>
      <c r="L129" s="62"/>
      <c r="M129" s="62"/>
      <c r="N129" s="62"/>
      <c r="O129" s="62"/>
      <c r="P129" s="62"/>
      <c r="Q129" s="63"/>
    </row>
    <row r="130" spans="1:17" ht="15.75" customHeight="1">
      <c r="A130" s="13"/>
      <c r="B130" s="68" t="s">
        <v>94</v>
      </c>
      <c r="C130" s="65"/>
      <c r="D130" s="65"/>
      <c r="E130" s="65"/>
      <c r="F130" s="65"/>
      <c r="G130" s="65"/>
      <c r="H130" s="65"/>
      <c r="I130" s="65"/>
      <c r="J130" s="65"/>
      <c r="K130" s="65"/>
      <c r="L130" s="65"/>
      <c r="M130" s="65"/>
      <c r="N130" s="65"/>
      <c r="O130" s="65"/>
      <c r="P130" s="65"/>
      <c r="Q130" s="66"/>
    </row>
    <row r="131" spans="1:17" ht="15.75" customHeight="1">
      <c r="A131" s="13"/>
      <c r="B131" s="68" t="s">
        <v>95</v>
      </c>
      <c r="C131" s="69"/>
      <c r="D131" s="70" t="s">
        <v>137</v>
      </c>
      <c r="E131" s="65"/>
      <c r="F131" s="65"/>
      <c r="G131" s="65"/>
      <c r="H131" s="65"/>
      <c r="I131" s="65"/>
      <c r="J131" s="65"/>
      <c r="K131" s="65"/>
      <c r="L131" s="65"/>
      <c r="M131" s="65"/>
      <c r="N131" s="69"/>
      <c r="O131" s="70" t="s">
        <v>38</v>
      </c>
      <c r="P131" s="65"/>
      <c r="Q131" s="66"/>
    </row>
    <row r="132" spans="1:17" ht="15.75" customHeight="1">
      <c r="A132" s="13"/>
      <c r="B132" s="45" t="s">
        <v>122</v>
      </c>
      <c r="C132" s="46"/>
      <c r="D132" s="135" t="s">
        <v>138</v>
      </c>
      <c r="E132" s="53"/>
      <c r="F132" s="53"/>
      <c r="G132" s="53"/>
      <c r="H132" s="53"/>
      <c r="I132" s="53"/>
      <c r="J132" s="53"/>
      <c r="K132" s="53"/>
      <c r="L132" s="53"/>
      <c r="M132" s="53"/>
      <c r="N132" s="46"/>
      <c r="O132" s="180">
        <f>O124</f>
        <v>0</v>
      </c>
      <c r="P132" s="53"/>
      <c r="Q132" s="54"/>
    </row>
    <row r="133" spans="1:17" ht="15.75" customHeight="1">
      <c r="A133" s="13"/>
      <c r="B133" s="45" t="s">
        <v>131</v>
      </c>
      <c r="C133" s="46"/>
      <c r="D133" s="135" t="s">
        <v>132</v>
      </c>
      <c r="E133" s="53"/>
      <c r="F133" s="53"/>
      <c r="G133" s="53"/>
      <c r="H133" s="53"/>
      <c r="I133" s="53"/>
      <c r="J133" s="53"/>
      <c r="K133" s="53"/>
      <c r="L133" s="53"/>
      <c r="M133" s="53"/>
      <c r="N133" s="46"/>
      <c r="O133" s="52" t="str">
        <f>O128</f>
        <v>-</v>
      </c>
      <c r="P133" s="53"/>
      <c r="Q133" s="54"/>
    </row>
    <row r="134" spans="1:17" ht="15.75" customHeight="1">
      <c r="A134" s="13"/>
      <c r="B134" s="56" t="s">
        <v>139</v>
      </c>
      <c r="C134" s="57"/>
      <c r="D134" s="57"/>
      <c r="E134" s="57"/>
      <c r="F134" s="57"/>
      <c r="G134" s="57"/>
      <c r="H134" s="57"/>
      <c r="I134" s="57"/>
      <c r="J134" s="57"/>
      <c r="K134" s="57"/>
      <c r="L134" s="57"/>
      <c r="M134" s="57"/>
      <c r="N134" s="58"/>
      <c r="O134" s="181">
        <f>SUM(O132:Q133)</f>
        <v>0</v>
      </c>
      <c r="P134" s="57"/>
      <c r="Q134" s="60"/>
    </row>
    <row r="135" spans="1:17" ht="15.75" customHeight="1">
      <c r="A135" s="13"/>
      <c r="B135" s="182" t="s">
        <v>230</v>
      </c>
      <c r="C135" s="158"/>
      <c r="D135" s="158"/>
      <c r="E135" s="158"/>
      <c r="F135" s="158"/>
      <c r="G135" s="158"/>
      <c r="H135" s="158"/>
      <c r="I135" s="158"/>
      <c r="J135" s="158"/>
      <c r="K135" s="158"/>
      <c r="L135" s="158"/>
      <c r="M135" s="158"/>
      <c r="N135" s="158"/>
      <c r="O135" s="158"/>
      <c r="P135" s="158"/>
      <c r="Q135" s="159"/>
    </row>
    <row r="136" spans="1:17" ht="15.75" customHeight="1">
      <c r="A136" s="13"/>
      <c r="B136" s="121"/>
      <c r="C136" s="122"/>
      <c r="D136" s="122"/>
      <c r="E136" s="122"/>
      <c r="F136" s="122"/>
      <c r="G136" s="122"/>
      <c r="H136" s="122"/>
      <c r="I136" s="122"/>
      <c r="J136" s="122"/>
      <c r="K136" s="122"/>
      <c r="L136" s="122"/>
      <c r="M136" s="122"/>
      <c r="N136" s="122"/>
      <c r="O136" s="122"/>
      <c r="P136" s="122"/>
      <c r="Q136" s="123"/>
    </row>
    <row r="137" spans="1:17" ht="15.75" customHeight="1">
      <c r="A137" s="13"/>
      <c r="B137" s="187"/>
      <c r="C137" s="184"/>
      <c r="D137" s="184"/>
      <c r="E137" s="184"/>
      <c r="F137" s="184"/>
      <c r="G137" s="184"/>
      <c r="H137" s="184"/>
      <c r="I137" s="184"/>
      <c r="J137" s="184"/>
      <c r="K137" s="184"/>
      <c r="L137" s="184"/>
      <c r="M137" s="184"/>
      <c r="N137" s="184"/>
      <c r="O137" s="184"/>
      <c r="P137" s="184"/>
      <c r="Q137" s="186"/>
    </row>
    <row r="138" spans="1:17" ht="15.75" customHeight="1">
      <c r="A138" s="13"/>
      <c r="B138" s="95" t="s">
        <v>141</v>
      </c>
      <c r="C138" s="65"/>
      <c r="D138" s="65"/>
      <c r="E138" s="65"/>
      <c r="F138" s="65"/>
      <c r="G138" s="65"/>
      <c r="H138" s="65"/>
      <c r="I138" s="65"/>
      <c r="J138" s="65"/>
      <c r="K138" s="65"/>
      <c r="L138" s="65"/>
      <c r="M138" s="65"/>
      <c r="N138" s="65"/>
      <c r="O138" s="65"/>
      <c r="P138" s="65"/>
      <c r="Q138" s="66"/>
    </row>
    <row r="139" spans="1:17" ht="15.75" customHeight="1">
      <c r="A139" s="13"/>
      <c r="B139" s="20"/>
      <c r="C139" s="20"/>
      <c r="D139" s="20"/>
      <c r="E139" s="20"/>
      <c r="F139" s="20"/>
      <c r="G139" s="20"/>
      <c r="H139" s="20"/>
      <c r="I139" s="20"/>
      <c r="J139" s="20"/>
      <c r="K139" s="20"/>
      <c r="L139" s="20"/>
      <c r="M139" s="20"/>
      <c r="N139" s="20"/>
      <c r="O139" s="20"/>
      <c r="P139" s="20"/>
      <c r="Q139" s="20"/>
    </row>
    <row r="140" spans="1:17" ht="15.75" customHeight="1">
      <c r="A140" s="13"/>
      <c r="B140" s="190" t="s">
        <v>142</v>
      </c>
      <c r="C140" s="185"/>
      <c r="D140" s="183" t="s">
        <v>143</v>
      </c>
      <c r="E140" s="184"/>
      <c r="F140" s="184"/>
      <c r="G140" s="184"/>
      <c r="H140" s="184"/>
      <c r="I140" s="184"/>
      <c r="J140" s="184"/>
      <c r="K140" s="184"/>
      <c r="L140" s="184"/>
      <c r="M140" s="184"/>
      <c r="N140" s="185"/>
      <c r="O140" s="183" t="s">
        <v>38</v>
      </c>
      <c r="P140" s="184"/>
      <c r="Q140" s="186"/>
    </row>
    <row r="141" spans="1:17" ht="15.75" customHeight="1">
      <c r="A141" s="13"/>
      <c r="B141" s="139" t="s">
        <v>39</v>
      </c>
      <c r="C141" s="140"/>
      <c r="D141" s="141" t="s">
        <v>144</v>
      </c>
      <c r="E141" s="62"/>
      <c r="F141" s="62"/>
      <c r="G141" s="62"/>
      <c r="H141" s="62"/>
      <c r="I141" s="62"/>
      <c r="J141" s="62"/>
      <c r="K141" s="62"/>
      <c r="L141" s="62"/>
      <c r="M141" s="62"/>
      <c r="N141" s="140"/>
      <c r="O141" s="188">
        <f>'UNIFORME EPI E SEGURO DE VIDA'!L53</f>
        <v>0</v>
      </c>
      <c r="P141" s="119"/>
      <c r="Q141" s="119"/>
    </row>
    <row r="142" spans="1:17" ht="15.75" customHeight="1">
      <c r="A142" s="13"/>
      <c r="B142" s="132" t="s">
        <v>145</v>
      </c>
      <c r="C142" s="65"/>
      <c r="D142" s="65"/>
      <c r="E142" s="65"/>
      <c r="F142" s="65"/>
      <c r="G142" s="65"/>
      <c r="H142" s="65"/>
      <c r="I142" s="65"/>
      <c r="J142" s="65"/>
      <c r="K142" s="65"/>
      <c r="L142" s="65"/>
      <c r="M142" s="65"/>
      <c r="N142" s="69"/>
      <c r="O142" s="114">
        <f>O141</f>
        <v>0</v>
      </c>
      <c r="P142" s="65"/>
      <c r="Q142" s="66"/>
    </row>
    <row r="143" spans="1:17" ht="15.75" customHeight="1">
      <c r="A143" s="13"/>
      <c r="B143" s="21"/>
      <c r="C143" s="21"/>
      <c r="D143" s="21"/>
      <c r="E143" s="21"/>
      <c r="F143" s="21"/>
      <c r="G143" s="21"/>
      <c r="H143" s="21"/>
      <c r="I143" s="21"/>
      <c r="J143" s="21"/>
      <c r="K143" s="21"/>
      <c r="L143" s="21"/>
      <c r="M143" s="21"/>
      <c r="N143" s="21"/>
      <c r="O143" s="22"/>
      <c r="P143" s="22"/>
      <c r="Q143" s="22"/>
    </row>
    <row r="144" spans="1:17" ht="15.75" customHeight="1">
      <c r="A144" s="13"/>
      <c r="B144" s="190" t="s">
        <v>146</v>
      </c>
      <c r="C144" s="185"/>
      <c r="D144" s="183" t="s">
        <v>147</v>
      </c>
      <c r="E144" s="184"/>
      <c r="F144" s="184"/>
      <c r="G144" s="184"/>
      <c r="H144" s="184"/>
      <c r="I144" s="184"/>
      <c r="J144" s="184"/>
      <c r="K144" s="184"/>
      <c r="L144" s="184"/>
      <c r="M144" s="184"/>
      <c r="N144" s="185"/>
      <c r="O144" s="183" t="s">
        <v>38</v>
      </c>
      <c r="P144" s="184"/>
      <c r="Q144" s="186"/>
    </row>
    <row r="145" spans="1:17" ht="15.75" customHeight="1">
      <c r="A145" s="13"/>
      <c r="B145" s="97" t="s">
        <v>39</v>
      </c>
      <c r="C145" s="98"/>
      <c r="D145" s="151" t="s">
        <v>148</v>
      </c>
      <c r="E145" s="102"/>
      <c r="F145" s="102"/>
      <c r="G145" s="102"/>
      <c r="H145" s="102"/>
      <c r="I145" s="102"/>
      <c r="J145" s="102"/>
      <c r="K145" s="102"/>
      <c r="L145" s="102"/>
      <c r="M145" s="102"/>
      <c r="N145" s="98"/>
      <c r="O145" s="191">
        <f>MATERIAIS!M164</f>
        <v>0</v>
      </c>
      <c r="P145" s="192"/>
      <c r="Q145" s="192"/>
    </row>
    <row r="146" spans="1:17" ht="15.75" customHeight="1">
      <c r="A146" s="13"/>
      <c r="B146" s="45" t="s">
        <v>41</v>
      </c>
      <c r="C146" s="46"/>
      <c r="D146" s="153" t="s">
        <v>149</v>
      </c>
      <c r="E146" s="109"/>
      <c r="F146" s="109"/>
      <c r="G146" s="109"/>
      <c r="H146" s="109"/>
      <c r="I146" s="109"/>
      <c r="J146" s="109"/>
      <c r="K146" s="109"/>
      <c r="L146" s="109"/>
      <c r="M146" s="109"/>
      <c r="N146" s="48"/>
      <c r="O146" s="189">
        <v>0</v>
      </c>
      <c r="P146" s="53"/>
      <c r="Q146" s="54"/>
    </row>
    <row r="147" spans="1:17" ht="15.75" customHeight="1">
      <c r="A147" s="13"/>
      <c r="B147" s="47" t="s">
        <v>43</v>
      </c>
      <c r="C147" s="48"/>
      <c r="D147" s="153" t="s">
        <v>50</v>
      </c>
      <c r="E147" s="109"/>
      <c r="F147" s="109"/>
      <c r="G147" s="109"/>
      <c r="H147" s="109"/>
      <c r="I147" s="109"/>
      <c r="J147" s="109"/>
      <c r="K147" s="109"/>
      <c r="L147" s="109"/>
      <c r="M147" s="109"/>
      <c r="N147" s="48"/>
      <c r="O147" s="204">
        <v>0</v>
      </c>
      <c r="P147" s="109"/>
      <c r="Q147" s="112"/>
    </row>
    <row r="148" spans="1:17" ht="15.75" customHeight="1">
      <c r="A148" s="13"/>
      <c r="B148" s="132" t="s">
        <v>106</v>
      </c>
      <c r="C148" s="65"/>
      <c r="D148" s="65"/>
      <c r="E148" s="65"/>
      <c r="F148" s="65"/>
      <c r="G148" s="65"/>
      <c r="H148" s="65"/>
      <c r="I148" s="65"/>
      <c r="J148" s="65"/>
      <c r="K148" s="65"/>
      <c r="L148" s="65"/>
      <c r="M148" s="65"/>
      <c r="N148" s="69"/>
      <c r="O148" s="114">
        <f>SUM(O145:Q147)</f>
        <v>0</v>
      </c>
      <c r="P148" s="65"/>
      <c r="Q148" s="66"/>
    </row>
    <row r="149" spans="1:17" ht="15.75" customHeight="1">
      <c r="A149" s="13"/>
      <c r="B149" s="61"/>
      <c r="C149" s="62"/>
      <c r="D149" s="62"/>
      <c r="E149" s="62"/>
      <c r="F149" s="62"/>
      <c r="G149" s="62"/>
      <c r="H149" s="62"/>
      <c r="I149" s="62"/>
      <c r="J149" s="62"/>
      <c r="K149" s="62"/>
      <c r="L149" s="62"/>
      <c r="M149" s="62"/>
      <c r="N149" s="62"/>
      <c r="O149" s="62"/>
      <c r="P149" s="62"/>
      <c r="Q149" s="63"/>
    </row>
    <row r="150" spans="1:17" ht="15.75" customHeight="1">
      <c r="A150" s="13"/>
      <c r="B150" s="68" t="s">
        <v>94</v>
      </c>
      <c r="C150" s="65"/>
      <c r="D150" s="65"/>
      <c r="E150" s="65"/>
      <c r="F150" s="65"/>
      <c r="G150" s="65"/>
      <c r="H150" s="65"/>
      <c r="I150" s="65"/>
      <c r="J150" s="65"/>
      <c r="K150" s="65"/>
      <c r="L150" s="65"/>
      <c r="M150" s="65"/>
      <c r="N150" s="65"/>
      <c r="O150" s="65"/>
      <c r="P150" s="65"/>
      <c r="Q150" s="66"/>
    </row>
    <row r="151" spans="1:17" ht="15.75" customHeight="1">
      <c r="A151" s="13"/>
      <c r="B151" s="68" t="s">
        <v>95</v>
      </c>
      <c r="C151" s="69"/>
      <c r="D151" s="70" t="s">
        <v>150</v>
      </c>
      <c r="E151" s="65"/>
      <c r="F151" s="65"/>
      <c r="G151" s="65"/>
      <c r="H151" s="65"/>
      <c r="I151" s="65"/>
      <c r="J151" s="65"/>
      <c r="K151" s="65"/>
      <c r="L151" s="65"/>
      <c r="M151" s="65"/>
      <c r="N151" s="69"/>
      <c r="O151" s="70" t="s">
        <v>38</v>
      </c>
      <c r="P151" s="65"/>
      <c r="Q151" s="66"/>
    </row>
    <row r="152" spans="1:17" ht="15.75" customHeight="1">
      <c r="A152" s="13"/>
      <c r="B152" s="97" t="s">
        <v>142</v>
      </c>
      <c r="C152" s="98"/>
      <c r="D152" s="151" t="s">
        <v>151</v>
      </c>
      <c r="E152" s="102"/>
      <c r="F152" s="102"/>
      <c r="G152" s="102"/>
      <c r="H152" s="102"/>
      <c r="I152" s="102"/>
      <c r="J152" s="102"/>
      <c r="K152" s="102"/>
      <c r="L152" s="102"/>
      <c r="M152" s="102"/>
      <c r="N152" s="98"/>
      <c r="O152" s="101">
        <f>O142</f>
        <v>0</v>
      </c>
      <c r="P152" s="102"/>
      <c r="Q152" s="103"/>
    </row>
    <row r="153" spans="1:17" ht="15.75" customHeight="1">
      <c r="A153" s="13"/>
      <c r="B153" s="47" t="s">
        <v>146</v>
      </c>
      <c r="C153" s="48"/>
      <c r="D153" s="153" t="s">
        <v>152</v>
      </c>
      <c r="E153" s="109"/>
      <c r="F153" s="109"/>
      <c r="G153" s="109"/>
      <c r="H153" s="109"/>
      <c r="I153" s="109"/>
      <c r="J153" s="109"/>
      <c r="K153" s="109"/>
      <c r="L153" s="109"/>
      <c r="M153" s="109"/>
      <c r="N153" s="48"/>
      <c r="O153" s="111">
        <f>O148</f>
        <v>0</v>
      </c>
      <c r="P153" s="109"/>
      <c r="Q153" s="112"/>
    </row>
    <row r="154" spans="1:17" ht="15.75" customHeight="1">
      <c r="A154" s="13"/>
      <c r="B154" s="56" t="s">
        <v>153</v>
      </c>
      <c r="C154" s="57"/>
      <c r="D154" s="57"/>
      <c r="E154" s="57"/>
      <c r="F154" s="57"/>
      <c r="G154" s="57"/>
      <c r="H154" s="57"/>
      <c r="I154" s="57"/>
      <c r="J154" s="57"/>
      <c r="K154" s="57"/>
      <c r="L154" s="57"/>
      <c r="M154" s="57"/>
      <c r="N154" s="58"/>
      <c r="O154" s="59">
        <f>SUM(O152:Q153)</f>
        <v>0</v>
      </c>
      <c r="P154" s="57"/>
      <c r="Q154" s="60"/>
    </row>
    <row r="155" spans="1:17" ht="78.75" customHeight="1">
      <c r="A155" s="13"/>
      <c r="B155" s="213" t="s">
        <v>231</v>
      </c>
      <c r="C155" s="62"/>
      <c r="D155" s="62"/>
      <c r="E155" s="62"/>
      <c r="F155" s="62"/>
      <c r="G155" s="62"/>
      <c r="H155" s="62"/>
      <c r="I155" s="62"/>
      <c r="J155" s="62"/>
      <c r="K155" s="62"/>
      <c r="L155" s="62"/>
      <c r="M155" s="62"/>
      <c r="N155" s="62"/>
      <c r="O155" s="62"/>
      <c r="P155" s="62"/>
      <c r="Q155" s="63"/>
    </row>
    <row r="156" spans="1:17" ht="15.75" customHeight="1">
      <c r="A156" s="13"/>
      <c r="B156" s="95" t="s">
        <v>155</v>
      </c>
      <c r="C156" s="65"/>
      <c r="D156" s="65"/>
      <c r="E156" s="65"/>
      <c r="F156" s="65"/>
      <c r="G156" s="65"/>
      <c r="H156" s="65"/>
      <c r="I156" s="65"/>
      <c r="J156" s="65"/>
      <c r="K156" s="65"/>
      <c r="L156" s="65"/>
      <c r="M156" s="65"/>
      <c r="N156" s="65"/>
      <c r="O156" s="65"/>
      <c r="P156" s="65"/>
      <c r="Q156" s="66"/>
    </row>
    <row r="157" spans="1:17" ht="15.75" customHeight="1">
      <c r="A157" s="13"/>
      <c r="B157" s="20"/>
      <c r="C157" s="20"/>
      <c r="D157" s="20"/>
      <c r="E157" s="20"/>
      <c r="F157" s="20"/>
      <c r="G157" s="20"/>
      <c r="H157" s="20"/>
      <c r="I157" s="20"/>
      <c r="J157" s="20"/>
      <c r="K157" s="20"/>
      <c r="L157" s="20"/>
      <c r="M157" s="20"/>
      <c r="N157" s="20"/>
      <c r="O157" s="20"/>
      <c r="P157" s="20"/>
      <c r="Q157" s="20"/>
    </row>
    <row r="158" spans="1:17" ht="15.75" customHeight="1">
      <c r="A158" s="13"/>
      <c r="B158" s="124">
        <v>6</v>
      </c>
      <c r="C158" s="69"/>
      <c r="D158" s="96" t="s">
        <v>156</v>
      </c>
      <c r="E158" s="65"/>
      <c r="F158" s="65"/>
      <c r="G158" s="65"/>
      <c r="H158" s="65"/>
      <c r="I158" s="65"/>
      <c r="J158" s="65"/>
      <c r="K158" s="69"/>
      <c r="L158" s="96" t="s">
        <v>37</v>
      </c>
      <c r="M158" s="65"/>
      <c r="N158" s="69"/>
      <c r="O158" s="96" t="s">
        <v>38</v>
      </c>
      <c r="P158" s="65"/>
      <c r="Q158" s="66"/>
    </row>
    <row r="159" spans="1:17" ht="15.75" customHeight="1">
      <c r="A159" s="13"/>
      <c r="B159" s="173" t="s">
        <v>39</v>
      </c>
      <c r="C159" s="74"/>
      <c r="D159" s="99" t="s">
        <v>157</v>
      </c>
      <c r="E159" s="73"/>
      <c r="F159" s="73"/>
      <c r="G159" s="73"/>
      <c r="H159" s="73"/>
      <c r="I159" s="73"/>
      <c r="J159" s="73"/>
      <c r="K159" s="74"/>
      <c r="L159" s="169"/>
      <c r="M159" s="73"/>
      <c r="N159" s="74"/>
      <c r="O159" s="170">
        <f>L159*O178</f>
        <v>0</v>
      </c>
      <c r="P159" s="73"/>
      <c r="Q159" s="76"/>
    </row>
    <row r="160" spans="1:17" ht="15.75" customHeight="1">
      <c r="A160" s="13"/>
      <c r="B160" s="174" t="s">
        <v>41</v>
      </c>
      <c r="C160" s="46"/>
      <c r="D160" s="104" t="s">
        <v>158</v>
      </c>
      <c r="E160" s="53"/>
      <c r="F160" s="53"/>
      <c r="G160" s="53"/>
      <c r="H160" s="53"/>
      <c r="I160" s="53"/>
      <c r="J160" s="53"/>
      <c r="K160" s="46"/>
      <c r="L160" s="171"/>
      <c r="M160" s="53"/>
      <c r="N160" s="46"/>
      <c r="O160" s="52">
        <f>L$160*(O$178+O$159)</f>
        <v>0</v>
      </c>
      <c r="P160" s="53"/>
      <c r="Q160" s="54"/>
    </row>
    <row r="161" spans="1:17" ht="15.75" customHeight="1">
      <c r="A161" s="13"/>
      <c r="B161" s="175" t="s">
        <v>43</v>
      </c>
      <c r="C161" s="46"/>
      <c r="D161" s="172" t="s">
        <v>232</v>
      </c>
      <c r="E161" s="53"/>
      <c r="F161" s="53"/>
      <c r="G161" s="53"/>
      <c r="H161" s="53"/>
      <c r="I161" s="53"/>
      <c r="J161" s="53"/>
      <c r="K161" s="46"/>
      <c r="L161" s="168">
        <f>SUM(L162:N164)</f>
        <v>8.6499999999999994E-2</v>
      </c>
      <c r="M161" s="53"/>
      <c r="N161" s="46"/>
      <c r="O161" s="52">
        <f>SUM(O$162:Q$164)</f>
        <v>0</v>
      </c>
      <c r="P161" s="53"/>
      <c r="Q161" s="54"/>
    </row>
    <row r="162" spans="1:17" ht="15.75" customHeight="1">
      <c r="A162" s="13"/>
      <c r="B162" s="176" t="s">
        <v>160</v>
      </c>
      <c r="C162" s="46"/>
      <c r="D162" s="129" t="s">
        <v>161</v>
      </c>
      <c r="E162" s="53"/>
      <c r="F162" s="53"/>
      <c r="G162" s="53"/>
      <c r="H162" s="53"/>
      <c r="I162" s="53"/>
      <c r="J162" s="53"/>
      <c r="K162" s="46"/>
      <c r="L162" s="205">
        <v>6.4999999999999997E-3</v>
      </c>
      <c r="M162" s="53"/>
      <c r="N162" s="46"/>
      <c r="O162" s="131">
        <f t="shared" ref="O162:O164" si="3">((O$178+O$159+O$160)*L162)/(1-L$161)</f>
        <v>0</v>
      </c>
      <c r="P162" s="53"/>
      <c r="Q162" s="54"/>
    </row>
    <row r="163" spans="1:17" ht="15.75" customHeight="1">
      <c r="A163" s="13"/>
      <c r="B163" s="176" t="s">
        <v>162</v>
      </c>
      <c r="C163" s="46"/>
      <c r="D163" s="129" t="s">
        <v>163</v>
      </c>
      <c r="E163" s="53"/>
      <c r="F163" s="53"/>
      <c r="G163" s="53"/>
      <c r="H163" s="53"/>
      <c r="I163" s="53"/>
      <c r="J163" s="53"/>
      <c r="K163" s="46"/>
      <c r="L163" s="205">
        <v>0.03</v>
      </c>
      <c r="M163" s="53"/>
      <c r="N163" s="46"/>
      <c r="O163" s="131">
        <f t="shared" si="3"/>
        <v>0</v>
      </c>
      <c r="P163" s="53"/>
      <c r="Q163" s="54"/>
    </row>
    <row r="164" spans="1:17" ht="15.75" customHeight="1">
      <c r="A164" s="13"/>
      <c r="B164" s="176" t="s">
        <v>164</v>
      </c>
      <c r="C164" s="46"/>
      <c r="D164" s="129" t="s">
        <v>165</v>
      </c>
      <c r="E164" s="53"/>
      <c r="F164" s="53"/>
      <c r="G164" s="53"/>
      <c r="H164" s="53"/>
      <c r="I164" s="53"/>
      <c r="J164" s="53"/>
      <c r="K164" s="46"/>
      <c r="L164" s="205">
        <v>0.05</v>
      </c>
      <c r="M164" s="53"/>
      <c r="N164" s="46"/>
      <c r="O164" s="131">
        <f t="shared" si="3"/>
        <v>0</v>
      </c>
      <c r="P164" s="53"/>
      <c r="Q164" s="54"/>
    </row>
    <row r="165" spans="1:17" ht="15.75" customHeight="1">
      <c r="A165" s="13"/>
      <c r="B165" s="56" t="s">
        <v>233</v>
      </c>
      <c r="C165" s="57"/>
      <c r="D165" s="57"/>
      <c r="E165" s="57"/>
      <c r="F165" s="57"/>
      <c r="G165" s="57"/>
      <c r="H165" s="57"/>
      <c r="I165" s="57"/>
      <c r="J165" s="57"/>
      <c r="K165" s="57"/>
      <c r="L165" s="57"/>
      <c r="M165" s="57"/>
      <c r="N165" s="58"/>
      <c r="O165" s="163">
        <f>SUM(O159:Q161)</f>
        <v>0</v>
      </c>
      <c r="P165" s="57"/>
      <c r="Q165" s="60"/>
    </row>
    <row r="166" spans="1:17" ht="15.75" customHeight="1">
      <c r="A166" s="13"/>
      <c r="B166" s="164" t="s">
        <v>234</v>
      </c>
      <c r="C166" s="165"/>
      <c r="D166" s="165"/>
      <c r="E166" s="165"/>
      <c r="F166" s="165"/>
      <c r="G166" s="165"/>
      <c r="H166" s="165"/>
      <c r="I166" s="165"/>
      <c r="J166" s="165"/>
      <c r="K166" s="165"/>
      <c r="L166" s="165"/>
      <c r="M166" s="165"/>
      <c r="N166" s="165"/>
      <c r="O166" s="165"/>
      <c r="P166" s="165"/>
      <c r="Q166" s="166"/>
    </row>
    <row r="167" spans="1:17" ht="30" customHeight="1">
      <c r="A167" s="13"/>
      <c r="B167" s="161" t="s">
        <v>235</v>
      </c>
      <c r="C167" s="62"/>
      <c r="D167" s="62"/>
      <c r="E167" s="62"/>
      <c r="F167" s="62"/>
      <c r="G167" s="62"/>
      <c r="H167" s="62"/>
      <c r="I167" s="62"/>
      <c r="J167" s="62"/>
      <c r="K167" s="62"/>
      <c r="L167" s="62"/>
      <c r="M167" s="62"/>
      <c r="N167" s="62"/>
      <c r="O167" s="62"/>
      <c r="P167" s="62"/>
      <c r="Q167" s="63"/>
    </row>
    <row r="168" spans="1:17" ht="30" customHeight="1">
      <c r="A168" s="13"/>
      <c r="B168" s="161" t="s">
        <v>236</v>
      </c>
      <c r="C168" s="62"/>
      <c r="D168" s="62"/>
      <c r="E168" s="62"/>
      <c r="F168" s="62"/>
      <c r="G168" s="62"/>
      <c r="H168" s="62"/>
      <c r="I168" s="62"/>
      <c r="J168" s="62"/>
      <c r="K168" s="62"/>
      <c r="L168" s="62"/>
      <c r="M168" s="62"/>
      <c r="N168" s="62"/>
      <c r="O168" s="62"/>
      <c r="P168" s="62"/>
      <c r="Q168" s="63"/>
    </row>
    <row r="169" spans="1:17" ht="15.75" customHeight="1">
      <c r="A169" s="13"/>
      <c r="B169" s="15"/>
      <c r="C169" s="15"/>
      <c r="D169" s="15"/>
      <c r="E169" s="15"/>
      <c r="F169" s="15"/>
      <c r="G169" s="15"/>
      <c r="H169" s="15"/>
      <c r="I169" s="15"/>
      <c r="J169" s="15"/>
      <c r="K169" s="15"/>
      <c r="L169" s="15"/>
      <c r="M169" s="15"/>
      <c r="N169" s="15"/>
      <c r="O169" s="15"/>
      <c r="P169" s="15"/>
      <c r="Q169" s="15"/>
    </row>
    <row r="170" spans="1:17" ht="15.75" customHeight="1">
      <c r="A170" s="13"/>
      <c r="B170" s="95" t="s">
        <v>170</v>
      </c>
      <c r="C170" s="65"/>
      <c r="D170" s="65"/>
      <c r="E170" s="65"/>
      <c r="F170" s="65"/>
      <c r="G170" s="65"/>
      <c r="H170" s="65"/>
      <c r="I170" s="65"/>
      <c r="J170" s="65"/>
      <c r="K170" s="65"/>
      <c r="L170" s="65"/>
      <c r="M170" s="65"/>
      <c r="N170" s="65"/>
      <c r="O170" s="65"/>
      <c r="P170" s="65"/>
      <c r="Q170" s="66"/>
    </row>
    <row r="171" spans="1:17" ht="15.75" customHeight="1">
      <c r="A171" s="13"/>
      <c r="B171" s="17"/>
      <c r="C171" s="17"/>
      <c r="D171" s="17"/>
      <c r="E171" s="17"/>
      <c r="F171" s="17"/>
      <c r="G171" s="17"/>
      <c r="H171" s="17"/>
      <c r="I171" s="17"/>
      <c r="J171" s="17"/>
      <c r="K171" s="17"/>
      <c r="L171" s="17"/>
      <c r="M171" s="17"/>
      <c r="N171" s="17"/>
      <c r="O171" s="17"/>
      <c r="P171" s="17"/>
      <c r="Q171" s="17"/>
    </row>
    <row r="172" spans="1:17" ht="15.75" customHeight="1">
      <c r="A172" s="13"/>
      <c r="B172" s="124" t="s">
        <v>171</v>
      </c>
      <c r="C172" s="69"/>
      <c r="D172" s="96" t="s">
        <v>172</v>
      </c>
      <c r="E172" s="65"/>
      <c r="F172" s="65"/>
      <c r="G172" s="65"/>
      <c r="H172" s="65"/>
      <c r="I172" s="65"/>
      <c r="J172" s="65"/>
      <c r="K172" s="65"/>
      <c r="L172" s="65"/>
      <c r="M172" s="65"/>
      <c r="N172" s="69"/>
      <c r="O172" s="114" t="s">
        <v>38</v>
      </c>
      <c r="P172" s="65"/>
      <c r="Q172" s="66"/>
    </row>
    <row r="173" spans="1:17" ht="15.75" customHeight="1">
      <c r="A173" s="13"/>
      <c r="B173" s="206">
        <v>1</v>
      </c>
      <c r="C173" s="98"/>
      <c r="D173" s="162" t="s">
        <v>36</v>
      </c>
      <c r="E173" s="102"/>
      <c r="F173" s="102"/>
      <c r="G173" s="102"/>
      <c r="H173" s="102"/>
      <c r="I173" s="102"/>
      <c r="J173" s="102"/>
      <c r="K173" s="102"/>
      <c r="L173" s="102"/>
      <c r="M173" s="102"/>
      <c r="N173" s="98"/>
      <c r="O173" s="101">
        <f>O38</f>
        <v>0</v>
      </c>
      <c r="P173" s="102"/>
      <c r="Q173" s="103"/>
    </row>
    <row r="174" spans="1:17" ht="15.75" customHeight="1">
      <c r="A174" s="13"/>
      <c r="B174" s="177">
        <v>2</v>
      </c>
      <c r="C174" s="46"/>
      <c r="D174" s="172" t="s">
        <v>173</v>
      </c>
      <c r="E174" s="53"/>
      <c r="F174" s="53"/>
      <c r="G174" s="53"/>
      <c r="H174" s="53"/>
      <c r="I174" s="53"/>
      <c r="J174" s="53"/>
      <c r="K174" s="53"/>
      <c r="L174" s="53"/>
      <c r="M174" s="53"/>
      <c r="N174" s="46"/>
      <c r="O174" s="52">
        <f>O84</f>
        <v>0</v>
      </c>
      <c r="P174" s="53"/>
      <c r="Q174" s="54"/>
    </row>
    <row r="175" spans="1:17" ht="15.75" customHeight="1">
      <c r="A175" s="13"/>
      <c r="B175" s="177">
        <v>3</v>
      </c>
      <c r="C175" s="46"/>
      <c r="D175" s="172" t="s">
        <v>112</v>
      </c>
      <c r="E175" s="53"/>
      <c r="F175" s="53"/>
      <c r="G175" s="53"/>
      <c r="H175" s="53"/>
      <c r="I175" s="53"/>
      <c r="J175" s="53"/>
      <c r="K175" s="53"/>
      <c r="L175" s="53"/>
      <c r="M175" s="53"/>
      <c r="N175" s="46"/>
      <c r="O175" s="52">
        <f>O105</f>
        <v>0</v>
      </c>
      <c r="P175" s="53"/>
      <c r="Q175" s="54"/>
    </row>
    <row r="176" spans="1:17" ht="15.75" customHeight="1">
      <c r="A176" s="13"/>
      <c r="B176" s="177">
        <v>4</v>
      </c>
      <c r="C176" s="46"/>
      <c r="D176" s="172" t="s">
        <v>137</v>
      </c>
      <c r="E176" s="53"/>
      <c r="F176" s="53"/>
      <c r="G176" s="53"/>
      <c r="H176" s="53"/>
      <c r="I176" s="53"/>
      <c r="J176" s="53"/>
      <c r="K176" s="53"/>
      <c r="L176" s="53"/>
      <c r="M176" s="53"/>
      <c r="N176" s="46"/>
      <c r="O176" s="52">
        <f>O134</f>
        <v>0</v>
      </c>
      <c r="P176" s="53"/>
      <c r="Q176" s="54"/>
    </row>
    <row r="177" spans="1:17" ht="15.75" customHeight="1">
      <c r="A177" s="13"/>
      <c r="B177" s="211">
        <v>5</v>
      </c>
      <c r="C177" s="48"/>
      <c r="D177" s="212" t="s">
        <v>174</v>
      </c>
      <c r="E177" s="109"/>
      <c r="F177" s="109"/>
      <c r="G177" s="109"/>
      <c r="H177" s="109"/>
      <c r="I177" s="109"/>
      <c r="J177" s="109"/>
      <c r="K177" s="109"/>
      <c r="L177" s="109"/>
      <c r="M177" s="109"/>
      <c r="N177" s="48"/>
      <c r="O177" s="111">
        <f>O154</f>
        <v>0</v>
      </c>
      <c r="P177" s="109"/>
      <c r="Q177" s="112"/>
    </row>
    <row r="178" spans="1:17" ht="15.75" customHeight="1">
      <c r="A178" s="13"/>
      <c r="B178" s="132" t="s">
        <v>175</v>
      </c>
      <c r="C178" s="65"/>
      <c r="D178" s="65"/>
      <c r="E178" s="65"/>
      <c r="F178" s="65"/>
      <c r="G178" s="65"/>
      <c r="H178" s="65"/>
      <c r="I178" s="65"/>
      <c r="J178" s="65"/>
      <c r="K178" s="65"/>
      <c r="L178" s="65"/>
      <c r="M178" s="65"/>
      <c r="N178" s="69"/>
      <c r="O178" s="114">
        <f>SUM(O173:Q177)</f>
        <v>0</v>
      </c>
      <c r="P178" s="65"/>
      <c r="Q178" s="66"/>
    </row>
    <row r="179" spans="1:17" ht="15.75" customHeight="1">
      <c r="A179" s="13"/>
      <c r="B179" s="207">
        <v>6</v>
      </c>
      <c r="C179" s="140"/>
      <c r="D179" s="208" t="s">
        <v>176</v>
      </c>
      <c r="E179" s="62"/>
      <c r="F179" s="62"/>
      <c r="G179" s="62"/>
      <c r="H179" s="62"/>
      <c r="I179" s="62"/>
      <c r="J179" s="62"/>
      <c r="K179" s="62"/>
      <c r="L179" s="62"/>
      <c r="M179" s="62"/>
      <c r="N179" s="140"/>
      <c r="O179" s="52">
        <f>O165</f>
        <v>0</v>
      </c>
      <c r="P179" s="53"/>
      <c r="Q179" s="54"/>
    </row>
    <row r="180" spans="1:17" ht="15.75" customHeight="1">
      <c r="A180" s="13"/>
      <c r="B180" s="56" t="s">
        <v>177</v>
      </c>
      <c r="C180" s="57"/>
      <c r="D180" s="57"/>
      <c r="E180" s="57"/>
      <c r="F180" s="57"/>
      <c r="G180" s="57"/>
      <c r="H180" s="57"/>
      <c r="I180" s="57"/>
      <c r="J180" s="57"/>
      <c r="K180" s="57"/>
      <c r="L180" s="57"/>
      <c r="M180" s="57"/>
      <c r="N180" s="58"/>
      <c r="O180" s="59">
        <f>SUM(O178:Q179)</f>
        <v>0</v>
      </c>
      <c r="P180" s="57"/>
      <c r="Q180" s="60"/>
    </row>
    <row r="181" spans="1:17" ht="15.75" customHeight="1">
      <c r="A181" s="13"/>
      <c r="B181" s="209" t="s">
        <v>178</v>
      </c>
      <c r="C181" s="158"/>
      <c r="D181" s="158"/>
      <c r="E181" s="158"/>
      <c r="F181" s="158"/>
      <c r="G181" s="158"/>
      <c r="H181" s="158"/>
      <c r="I181" s="158"/>
      <c r="J181" s="158"/>
      <c r="K181" s="158"/>
      <c r="L181" s="158"/>
      <c r="M181" s="158"/>
      <c r="N181" s="158"/>
      <c r="O181" s="158"/>
      <c r="P181" s="158"/>
      <c r="Q181" s="159"/>
    </row>
    <row r="182" spans="1:17" ht="15.75" customHeight="1">
      <c r="A182" s="13"/>
      <c r="B182" s="118"/>
      <c r="C182" s="119"/>
      <c r="D182" s="119"/>
      <c r="E182" s="119"/>
      <c r="F182" s="119"/>
      <c r="G182" s="119"/>
      <c r="H182" s="119"/>
      <c r="I182" s="119"/>
      <c r="J182" s="119"/>
      <c r="K182" s="119"/>
      <c r="L182" s="119"/>
      <c r="M182" s="119"/>
      <c r="N182" s="119"/>
      <c r="O182" s="119"/>
      <c r="P182" s="119"/>
      <c r="Q182" s="120"/>
    </row>
    <row r="183" spans="1:17" ht="15.75" customHeight="1">
      <c r="A183" s="13"/>
      <c r="B183" s="118"/>
      <c r="C183" s="119"/>
      <c r="D183" s="119"/>
      <c r="E183" s="119"/>
      <c r="F183" s="119"/>
      <c r="G183" s="119"/>
      <c r="H183" s="119"/>
      <c r="I183" s="119"/>
      <c r="J183" s="119"/>
      <c r="K183" s="119"/>
      <c r="L183" s="119"/>
      <c r="M183" s="119"/>
      <c r="N183" s="119"/>
      <c r="O183" s="119"/>
      <c r="P183" s="119"/>
      <c r="Q183" s="120"/>
    </row>
    <row r="184" spans="1:17" ht="15.75" customHeight="1">
      <c r="A184" s="13"/>
      <c r="B184" s="118"/>
      <c r="C184" s="119"/>
      <c r="D184" s="119"/>
      <c r="E184" s="119"/>
      <c r="F184" s="119"/>
      <c r="G184" s="119"/>
      <c r="H184" s="119"/>
      <c r="I184" s="119"/>
      <c r="J184" s="119"/>
      <c r="K184" s="119"/>
      <c r="L184" s="119"/>
      <c r="M184" s="119"/>
      <c r="N184" s="119"/>
      <c r="O184" s="119"/>
      <c r="P184" s="119"/>
      <c r="Q184" s="120"/>
    </row>
    <row r="185" spans="1:17" ht="15.75" customHeight="1">
      <c r="A185" s="13"/>
      <c r="B185" s="118"/>
      <c r="C185" s="119"/>
      <c r="D185" s="119"/>
      <c r="E185" s="119"/>
      <c r="F185" s="119"/>
      <c r="G185" s="119"/>
      <c r="H185" s="119"/>
      <c r="I185" s="119"/>
      <c r="J185" s="119"/>
      <c r="K185" s="119"/>
      <c r="L185" s="119"/>
      <c r="M185" s="119"/>
      <c r="N185" s="119"/>
      <c r="O185" s="119"/>
      <c r="P185" s="119"/>
      <c r="Q185" s="120"/>
    </row>
    <row r="186" spans="1:17" ht="15.75" customHeight="1">
      <c r="A186" s="13"/>
      <c r="B186" s="121"/>
      <c r="C186" s="122"/>
      <c r="D186" s="122"/>
      <c r="E186" s="122"/>
      <c r="F186" s="122"/>
      <c r="G186" s="122"/>
      <c r="H186" s="122"/>
      <c r="I186" s="122"/>
      <c r="J186" s="122"/>
      <c r="K186" s="122"/>
      <c r="L186" s="122"/>
      <c r="M186" s="122"/>
      <c r="N186" s="122"/>
      <c r="O186" s="122"/>
      <c r="P186" s="122"/>
      <c r="Q186" s="123"/>
    </row>
    <row r="187" spans="1:17" ht="15.75" customHeight="1">
      <c r="A187" s="12"/>
      <c r="B187" s="210" t="s">
        <v>179</v>
      </c>
      <c r="C187" s="147"/>
      <c r="D187" s="147"/>
      <c r="E187" s="147"/>
      <c r="F187" s="147"/>
      <c r="G187" s="147"/>
      <c r="H187" s="147"/>
      <c r="I187" s="147"/>
      <c r="J187" s="147"/>
      <c r="K187" s="147"/>
      <c r="L187" s="147"/>
      <c r="M187" s="147"/>
      <c r="N187" s="147"/>
      <c r="O187" s="147"/>
      <c r="P187" s="147"/>
      <c r="Q187" s="148"/>
    </row>
    <row r="188" spans="1:17" ht="15.75" customHeight="1">
      <c r="A188" s="12"/>
      <c r="B188" s="118"/>
      <c r="C188" s="119"/>
      <c r="D188" s="119"/>
      <c r="E188" s="119"/>
      <c r="F188" s="119"/>
      <c r="G188" s="119"/>
      <c r="H188" s="119"/>
      <c r="I188" s="119"/>
      <c r="J188" s="119"/>
      <c r="K188" s="119"/>
      <c r="L188" s="119"/>
      <c r="M188" s="119"/>
      <c r="N188" s="119"/>
      <c r="O188" s="119"/>
      <c r="P188" s="119"/>
      <c r="Q188" s="120"/>
    </row>
    <row r="189" spans="1:17" ht="15.75" customHeight="1">
      <c r="A189" s="12"/>
      <c r="B189" s="121"/>
      <c r="C189" s="122"/>
      <c r="D189" s="122"/>
      <c r="E189" s="122"/>
      <c r="F189" s="122"/>
      <c r="G189" s="122"/>
      <c r="H189" s="122"/>
      <c r="I189" s="122"/>
      <c r="J189" s="122"/>
      <c r="K189" s="122"/>
      <c r="L189" s="122"/>
      <c r="M189" s="122"/>
      <c r="N189" s="122"/>
      <c r="O189" s="122"/>
      <c r="P189" s="122"/>
      <c r="Q189" s="123"/>
    </row>
    <row r="190" spans="1:17" ht="15.75" customHeight="1">
      <c r="A190" s="12"/>
      <c r="B190" s="210" t="s">
        <v>180</v>
      </c>
      <c r="C190" s="147"/>
      <c r="D190" s="147"/>
      <c r="E190" s="147"/>
      <c r="F190" s="147"/>
      <c r="G190" s="147"/>
      <c r="H190" s="147"/>
      <c r="I190" s="147"/>
      <c r="J190" s="147"/>
      <c r="K190" s="147"/>
      <c r="L190" s="147"/>
      <c r="M190" s="147"/>
      <c r="N190" s="147"/>
      <c r="O190" s="147"/>
      <c r="P190" s="147"/>
      <c r="Q190" s="148"/>
    </row>
    <row r="191" spans="1:17" ht="15.75" customHeight="1">
      <c r="A191" s="12"/>
      <c r="B191" s="121"/>
      <c r="C191" s="122"/>
      <c r="D191" s="122"/>
      <c r="E191" s="122"/>
      <c r="F191" s="122"/>
      <c r="G191" s="122"/>
      <c r="H191" s="122"/>
      <c r="I191" s="122"/>
      <c r="J191" s="122"/>
      <c r="K191" s="122"/>
      <c r="L191" s="122"/>
      <c r="M191" s="122"/>
      <c r="N191" s="122"/>
      <c r="O191" s="122"/>
      <c r="P191" s="122"/>
      <c r="Q191" s="123"/>
    </row>
    <row r="192" spans="1:17" ht="15.75" customHeight="1">
      <c r="A192" s="12"/>
      <c r="B192" s="12"/>
      <c r="C192" s="12"/>
      <c r="D192" s="12"/>
      <c r="E192" s="12"/>
      <c r="F192" s="12"/>
      <c r="G192" s="12"/>
      <c r="H192" s="12"/>
      <c r="I192" s="12"/>
      <c r="J192" s="12"/>
      <c r="K192" s="12"/>
      <c r="L192" s="12"/>
      <c r="M192" s="12"/>
      <c r="N192" s="12"/>
      <c r="O192" s="12"/>
      <c r="P192" s="12"/>
      <c r="Q192" s="12"/>
    </row>
    <row r="193" spans="1:17" ht="15.75" customHeight="1">
      <c r="A193" s="12"/>
      <c r="B193" s="12"/>
      <c r="C193" s="12"/>
      <c r="D193" s="12"/>
      <c r="E193" s="12"/>
      <c r="F193" s="12"/>
      <c r="G193" s="12"/>
      <c r="H193" s="12"/>
      <c r="I193" s="12"/>
      <c r="J193" s="12"/>
      <c r="K193" s="12"/>
      <c r="L193" s="12"/>
      <c r="M193" s="12"/>
      <c r="N193" s="12"/>
      <c r="O193" s="12"/>
      <c r="P193" s="12"/>
      <c r="Q193" s="12"/>
    </row>
    <row r="194" spans="1:17" ht="15.75" customHeight="1"/>
    <row r="195" spans="1:17" ht="15.75" customHeight="1"/>
    <row r="196" spans="1:17" ht="15.75" customHeight="1"/>
    <row r="197" spans="1:17" ht="15.75" customHeight="1"/>
    <row r="198" spans="1:17" ht="15.75" customHeight="1"/>
    <row r="199" spans="1:17" ht="15.75" customHeight="1"/>
    <row r="200" spans="1:17" ht="15.75" customHeight="1"/>
    <row r="201" spans="1:17" ht="15.75" customHeight="1"/>
    <row r="202" spans="1:17" ht="15.75" customHeight="1"/>
    <row r="203" spans="1:17" ht="15.75" customHeight="1"/>
    <row r="204" spans="1:17" ht="15.75" customHeight="1"/>
    <row r="205" spans="1:17" ht="15.75" customHeight="1"/>
    <row r="206" spans="1:17" ht="15.75" customHeight="1"/>
    <row r="207" spans="1:17" ht="15.75" customHeight="1"/>
    <row r="208" spans="1:17"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87">
    <mergeCell ref="B1:Q7"/>
    <mergeCell ref="B180:N180"/>
    <mergeCell ref="O180:Q180"/>
    <mergeCell ref="B181:Q186"/>
    <mergeCell ref="B187:Q189"/>
    <mergeCell ref="B190:Q191"/>
    <mergeCell ref="D176:N176"/>
    <mergeCell ref="O176:Q176"/>
    <mergeCell ref="B177:C177"/>
    <mergeCell ref="D177:N177"/>
    <mergeCell ref="O177:Q177"/>
    <mergeCell ref="B178:N178"/>
    <mergeCell ref="O178:Q178"/>
    <mergeCell ref="B172:C172"/>
    <mergeCell ref="B173:C173"/>
    <mergeCell ref="B174:C174"/>
    <mergeCell ref="D174:N174"/>
    <mergeCell ref="O174:Q174"/>
    <mergeCell ref="D175:N175"/>
    <mergeCell ref="O175:Q175"/>
    <mergeCell ref="B179:C179"/>
    <mergeCell ref="D179:N179"/>
    <mergeCell ref="O179:Q179"/>
    <mergeCell ref="B150:Q150"/>
    <mergeCell ref="L164:N164"/>
    <mergeCell ref="O164:Q164"/>
    <mergeCell ref="D162:K162"/>
    <mergeCell ref="L162:N162"/>
    <mergeCell ref="O162:Q162"/>
    <mergeCell ref="D163:K163"/>
    <mergeCell ref="L163:N163"/>
    <mergeCell ref="O163:Q163"/>
    <mergeCell ref="D164:K164"/>
    <mergeCell ref="B126:C126"/>
    <mergeCell ref="B127:C127"/>
    <mergeCell ref="B131:C131"/>
    <mergeCell ref="B147:C147"/>
    <mergeCell ref="D147:N147"/>
    <mergeCell ref="O147:Q147"/>
    <mergeCell ref="B148:N148"/>
    <mergeCell ref="O148:Q148"/>
    <mergeCell ref="B149:Q149"/>
    <mergeCell ref="B119:C119"/>
    <mergeCell ref="D119:K119"/>
    <mergeCell ref="L119:N119"/>
    <mergeCell ref="O119:Q119"/>
    <mergeCell ref="D120:K120"/>
    <mergeCell ref="L120:N120"/>
    <mergeCell ref="O120:Q120"/>
    <mergeCell ref="L123:N123"/>
    <mergeCell ref="O123:Q123"/>
    <mergeCell ref="D121:K121"/>
    <mergeCell ref="L121:N121"/>
    <mergeCell ref="O121:Q121"/>
    <mergeCell ref="D122:K122"/>
    <mergeCell ref="L122:N122"/>
    <mergeCell ref="O122:Q122"/>
    <mergeCell ref="D123:K123"/>
    <mergeCell ref="B120:C120"/>
    <mergeCell ref="B121:C121"/>
    <mergeCell ref="B122:C122"/>
    <mergeCell ref="B123:C123"/>
    <mergeCell ref="L118:N118"/>
    <mergeCell ref="O118:Q118"/>
    <mergeCell ref="B116:Q116"/>
    <mergeCell ref="B117:C117"/>
    <mergeCell ref="D117:K117"/>
    <mergeCell ref="L117:N117"/>
    <mergeCell ref="O117:Q117"/>
    <mergeCell ref="B118:C118"/>
    <mergeCell ref="D118:K118"/>
    <mergeCell ref="D146:N146"/>
    <mergeCell ref="O146:Q146"/>
    <mergeCell ref="B140:C140"/>
    <mergeCell ref="B141:C141"/>
    <mergeCell ref="B144:C144"/>
    <mergeCell ref="B145:C145"/>
    <mergeCell ref="D145:N145"/>
    <mergeCell ref="O145:Q145"/>
    <mergeCell ref="B146:C146"/>
    <mergeCell ref="O133:Q133"/>
    <mergeCell ref="B134:N134"/>
    <mergeCell ref="O134:Q134"/>
    <mergeCell ref="B135:Q136"/>
    <mergeCell ref="B142:N142"/>
    <mergeCell ref="D144:N144"/>
    <mergeCell ref="O144:Q144"/>
    <mergeCell ref="B137:Q137"/>
    <mergeCell ref="B138:Q138"/>
    <mergeCell ref="D140:N140"/>
    <mergeCell ref="O140:Q140"/>
    <mergeCell ref="D141:N141"/>
    <mergeCell ref="O141:Q141"/>
    <mergeCell ref="O142:Q142"/>
    <mergeCell ref="B162:C162"/>
    <mergeCell ref="B163:C163"/>
    <mergeCell ref="B164:C164"/>
    <mergeCell ref="B175:C175"/>
    <mergeCell ref="B176:C176"/>
    <mergeCell ref="B124:K124"/>
    <mergeCell ref="L124:N124"/>
    <mergeCell ref="O124:Q124"/>
    <mergeCell ref="B125:Q125"/>
    <mergeCell ref="D126:N126"/>
    <mergeCell ref="O126:Q126"/>
    <mergeCell ref="O127:Q127"/>
    <mergeCell ref="D127:N127"/>
    <mergeCell ref="B128:N128"/>
    <mergeCell ref="O128:Q128"/>
    <mergeCell ref="B129:Q129"/>
    <mergeCell ref="B130:Q130"/>
    <mergeCell ref="D131:N131"/>
    <mergeCell ref="O131:Q131"/>
    <mergeCell ref="B132:C132"/>
    <mergeCell ref="B133:C133"/>
    <mergeCell ref="D132:N132"/>
    <mergeCell ref="O132:Q132"/>
    <mergeCell ref="D133:N133"/>
    <mergeCell ref="B154:N154"/>
    <mergeCell ref="O154:Q154"/>
    <mergeCell ref="B155:Q155"/>
    <mergeCell ref="B156:Q156"/>
    <mergeCell ref="D158:K158"/>
    <mergeCell ref="L158:N158"/>
    <mergeCell ref="O158:Q158"/>
    <mergeCell ref="L161:N161"/>
    <mergeCell ref="O161:Q161"/>
    <mergeCell ref="D159:K159"/>
    <mergeCell ref="L159:N159"/>
    <mergeCell ref="O159:Q159"/>
    <mergeCell ref="D160:K160"/>
    <mergeCell ref="L160:N160"/>
    <mergeCell ref="O160:Q160"/>
    <mergeCell ref="D161:K161"/>
    <mergeCell ref="B158:C158"/>
    <mergeCell ref="B159:C159"/>
    <mergeCell ref="B160:C160"/>
    <mergeCell ref="B161:C161"/>
    <mergeCell ref="B108:Q109"/>
    <mergeCell ref="B110:Q110"/>
    <mergeCell ref="B111:Q111"/>
    <mergeCell ref="B112:Q113"/>
    <mergeCell ref="B115:Q115"/>
    <mergeCell ref="D172:N172"/>
    <mergeCell ref="D173:N173"/>
    <mergeCell ref="O173:Q173"/>
    <mergeCell ref="B165:N165"/>
    <mergeCell ref="O165:Q165"/>
    <mergeCell ref="B166:Q166"/>
    <mergeCell ref="B167:Q167"/>
    <mergeCell ref="B168:Q168"/>
    <mergeCell ref="B170:Q170"/>
    <mergeCell ref="O172:Q172"/>
    <mergeCell ref="D153:N153"/>
    <mergeCell ref="O153:Q153"/>
    <mergeCell ref="B151:C151"/>
    <mergeCell ref="D151:N151"/>
    <mergeCell ref="O151:Q151"/>
    <mergeCell ref="B152:C152"/>
    <mergeCell ref="D152:N152"/>
    <mergeCell ref="O152:Q152"/>
    <mergeCell ref="B153:C153"/>
    <mergeCell ref="B103:C103"/>
    <mergeCell ref="D103:N103"/>
    <mergeCell ref="O103:Q103"/>
    <mergeCell ref="B104:C104"/>
    <mergeCell ref="D104:N104"/>
    <mergeCell ref="O104:Q104"/>
    <mergeCell ref="O105:Q105"/>
    <mergeCell ref="B105:N105"/>
    <mergeCell ref="B106:Q107"/>
    <mergeCell ref="B97:C97"/>
    <mergeCell ref="L97:N97"/>
    <mergeCell ref="O97:Q97"/>
    <mergeCell ref="D102:N102"/>
    <mergeCell ref="O102:Q102"/>
    <mergeCell ref="D97:K97"/>
    <mergeCell ref="B98:N98"/>
    <mergeCell ref="O98:Q98"/>
    <mergeCell ref="B99:Q99"/>
    <mergeCell ref="B100:Q100"/>
    <mergeCell ref="B101:Q101"/>
    <mergeCell ref="B102:C102"/>
    <mergeCell ref="B94:C94"/>
    <mergeCell ref="B95:C95"/>
    <mergeCell ref="D95:K95"/>
    <mergeCell ref="L95:N95"/>
    <mergeCell ref="O95:Q95"/>
    <mergeCell ref="B96:C96"/>
    <mergeCell ref="D96:K96"/>
    <mergeCell ref="L96:N96"/>
    <mergeCell ref="O96:Q96"/>
    <mergeCell ref="B71:C71"/>
    <mergeCell ref="B72:C72"/>
    <mergeCell ref="B73:C73"/>
    <mergeCell ref="B80:C80"/>
    <mergeCell ref="B81:C81"/>
    <mergeCell ref="B82:C82"/>
    <mergeCell ref="B83:C83"/>
    <mergeCell ref="B90:C90"/>
    <mergeCell ref="B91:C91"/>
    <mergeCell ref="D66:N66"/>
    <mergeCell ref="O66:Q66"/>
    <mergeCell ref="B60:Q60"/>
    <mergeCell ref="B61:Q62"/>
    <mergeCell ref="B64:C64"/>
    <mergeCell ref="D64:N64"/>
    <mergeCell ref="O64:Q64"/>
    <mergeCell ref="D65:N65"/>
    <mergeCell ref="O65:Q65"/>
    <mergeCell ref="L59:N59"/>
    <mergeCell ref="O59:Q59"/>
    <mergeCell ref="L57:N57"/>
    <mergeCell ref="O57:Q57"/>
    <mergeCell ref="B58:C58"/>
    <mergeCell ref="D58:K58"/>
    <mergeCell ref="L58:N58"/>
    <mergeCell ref="O58:Q58"/>
    <mergeCell ref="B59:K59"/>
    <mergeCell ref="B55:C55"/>
    <mergeCell ref="O55:Q55"/>
    <mergeCell ref="D55:K55"/>
    <mergeCell ref="L55:N55"/>
    <mergeCell ref="B56:C56"/>
    <mergeCell ref="D56:K56"/>
    <mergeCell ref="L56:N56"/>
    <mergeCell ref="O56:Q56"/>
    <mergeCell ref="B57:K57"/>
    <mergeCell ref="B52:C52"/>
    <mergeCell ref="D52:K52"/>
    <mergeCell ref="L52:N52"/>
    <mergeCell ref="O52:Q52"/>
    <mergeCell ref="B53:C53"/>
    <mergeCell ref="O53:Q53"/>
    <mergeCell ref="D53:K53"/>
    <mergeCell ref="L53:N53"/>
    <mergeCell ref="B54:C54"/>
    <mergeCell ref="D54:K54"/>
    <mergeCell ref="L54:N54"/>
    <mergeCell ref="O54:Q54"/>
    <mergeCell ref="B49:C49"/>
    <mergeCell ref="D49:K49"/>
    <mergeCell ref="L49:N49"/>
    <mergeCell ref="O49:Q49"/>
    <mergeCell ref="B50:C50"/>
    <mergeCell ref="D50:K50"/>
    <mergeCell ref="L50:N50"/>
    <mergeCell ref="O50:Q50"/>
    <mergeCell ref="B51:C51"/>
    <mergeCell ref="O51:Q51"/>
    <mergeCell ref="D51:K51"/>
    <mergeCell ref="L51:N51"/>
    <mergeCell ref="B84:N84"/>
    <mergeCell ref="O84:Q84"/>
    <mergeCell ref="B85:Q85"/>
    <mergeCell ref="B86:Q86"/>
    <mergeCell ref="D88:K88"/>
    <mergeCell ref="D94:K94"/>
    <mergeCell ref="L94:N94"/>
    <mergeCell ref="O94:Q94"/>
    <mergeCell ref="L36:N36"/>
    <mergeCell ref="O36:Q36"/>
    <mergeCell ref="D36:K36"/>
    <mergeCell ref="D42:K42"/>
    <mergeCell ref="L42:N42"/>
    <mergeCell ref="B43:C43"/>
    <mergeCell ref="D43:K43"/>
    <mergeCell ref="L43:N43"/>
    <mergeCell ref="O43:Q43"/>
    <mergeCell ref="B44:C44"/>
    <mergeCell ref="O44:Q44"/>
    <mergeCell ref="D44:K44"/>
    <mergeCell ref="L44:N44"/>
    <mergeCell ref="B45:N45"/>
    <mergeCell ref="O45:Q45"/>
    <mergeCell ref="B46:Q47"/>
    <mergeCell ref="D91:K91"/>
    <mergeCell ref="L91:N91"/>
    <mergeCell ref="O91:Q91"/>
    <mergeCell ref="B92:N92"/>
    <mergeCell ref="O92:Q92"/>
    <mergeCell ref="B93:Q93"/>
    <mergeCell ref="B65:C65"/>
    <mergeCell ref="B66:C66"/>
    <mergeCell ref="B67:C67"/>
    <mergeCell ref="D67:N67"/>
    <mergeCell ref="O67:Q67"/>
    <mergeCell ref="D68:N68"/>
    <mergeCell ref="O68:Q68"/>
    <mergeCell ref="D69:N69"/>
    <mergeCell ref="O69:Q69"/>
    <mergeCell ref="B70:C70"/>
    <mergeCell ref="D70:N70"/>
    <mergeCell ref="O70:Q70"/>
    <mergeCell ref="D71:N71"/>
    <mergeCell ref="O71:Q71"/>
    <mergeCell ref="D72:N72"/>
    <mergeCell ref="O72:Q72"/>
    <mergeCell ref="D73:N73"/>
    <mergeCell ref="O73:Q73"/>
    <mergeCell ref="B68:C68"/>
    <mergeCell ref="B69:C69"/>
    <mergeCell ref="B88:C88"/>
    <mergeCell ref="B89:C89"/>
    <mergeCell ref="D89:K89"/>
    <mergeCell ref="L89:N89"/>
    <mergeCell ref="O89:Q89"/>
    <mergeCell ref="L90:N90"/>
    <mergeCell ref="O90:Q90"/>
    <mergeCell ref="D90:K90"/>
    <mergeCell ref="B74:N74"/>
    <mergeCell ref="O74:Q74"/>
    <mergeCell ref="B75:Q77"/>
    <mergeCell ref="B79:Q79"/>
    <mergeCell ref="D80:N80"/>
    <mergeCell ref="O80:Q80"/>
    <mergeCell ref="D81:N81"/>
    <mergeCell ref="O81:Q81"/>
    <mergeCell ref="D82:N82"/>
    <mergeCell ref="O82:Q82"/>
    <mergeCell ref="L88:N88"/>
    <mergeCell ref="O88:Q88"/>
    <mergeCell ref="D83:N83"/>
    <mergeCell ref="O83:Q83"/>
    <mergeCell ref="B28:Q28"/>
    <mergeCell ref="B29:Q29"/>
    <mergeCell ref="B31:C31"/>
    <mergeCell ref="D31:K31"/>
    <mergeCell ref="L31:N31"/>
    <mergeCell ref="O31:Q31"/>
    <mergeCell ref="B32:C32"/>
    <mergeCell ref="D32:K32"/>
    <mergeCell ref="L32:N32"/>
    <mergeCell ref="O32:Q32"/>
    <mergeCell ref="B23:I23"/>
    <mergeCell ref="J23:Q23"/>
    <mergeCell ref="B24:I24"/>
    <mergeCell ref="J24:Q24"/>
    <mergeCell ref="B25:I25"/>
    <mergeCell ref="J25:Q25"/>
    <mergeCell ref="B26:I26"/>
    <mergeCell ref="J26:Q26"/>
    <mergeCell ref="B27:I27"/>
    <mergeCell ref="J27:Q27"/>
    <mergeCell ref="B39:Q39"/>
    <mergeCell ref="B40:Q40"/>
    <mergeCell ref="B41:Q41"/>
    <mergeCell ref="B42:C42"/>
    <mergeCell ref="O42:Q42"/>
    <mergeCell ref="B12:Q12"/>
    <mergeCell ref="B13:I13"/>
    <mergeCell ref="J13:Q13"/>
    <mergeCell ref="B14:I14"/>
    <mergeCell ref="J14:Q14"/>
    <mergeCell ref="B15:I15"/>
    <mergeCell ref="J15:Q15"/>
    <mergeCell ref="B16:I16"/>
    <mergeCell ref="J16:Q16"/>
    <mergeCell ref="B17:Q17"/>
    <mergeCell ref="B18:Q18"/>
    <mergeCell ref="B19:D19"/>
    <mergeCell ref="E19:G19"/>
    <mergeCell ref="H19:Q19"/>
    <mergeCell ref="B20:D20"/>
    <mergeCell ref="E20:G20"/>
    <mergeCell ref="H20:Q20"/>
    <mergeCell ref="B21:Q21"/>
    <mergeCell ref="B22:Q22"/>
    <mergeCell ref="B33:C33"/>
    <mergeCell ref="B34:C34"/>
    <mergeCell ref="B35:C35"/>
    <mergeCell ref="B36:C36"/>
    <mergeCell ref="B37:C37"/>
    <mergeCell ref="L37:N37"/>
    <mergeCell ref="O37:Q37"/>
    <mergeCell ref="D37:K37"/>
    <mergeCell ref="B38:N38"/>
    <mergeCell ref="O38:Q38"/>
    <mergeCell ref="D33:K33"/>
    <mergeCell ref="L33:N33"/>
    <mergeCell ref="O33:Q33"/>
    <mergeCell ref="D34:K34"/>
    <mergeCell ref="L34:N34"/>
    <mergeCell ref="O34:Q34"/>
    <mergeCell ref="D35:K35"/>
    <mergeCell ref="L35:N35"/>
    <mergeCell ref="O35:Q35"/>
  </mergeCells>
  <pageMargins left="0.511811024" right="0.511811024" top="0.78740157499999996" bottom="0.78740157499999996" header="0" footer="0"/>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FCD4A-4296-4C09-89C4-53384652DD7C}">
  <dimension ref="A1:M165"/>
  <sheetViews>
    <sheetView workbookViewId="0">
      <selection activeCell="B4" sqref="B4"/>
    </sheetView>
  </sheetViews>
  <sheetFormatPr defaultRowHeight="15"/>
  <cols>
    <col min="1" max="1" width="4.28515625" customWidth="1"/>
    <col min="2" max="2" width="53.140625" customWidth="1"/>
    <col min="4" max="4" width="13.85546875" customWidth="1"/>
    <col min="5" max="5" width="15.85546875" customWidth="1"/>
    <col min="7" max="7" width="16.28515625" customWidth="1"/>
    <col min="9" max="9" width="14.140625" customWidth="1"/>
    <col min="11" max="11" width="14.7109375" customWidth="1"/>
    <col min="13" max="13" width="16.85546875" customWidth="1"/>
  </cols>
  <sheetData>
    <row r="1" spans="1:13" ht="15" customHeight="1">
      <c r="A1" s="280" t="s">
        <v>332</v>
      </c>
      <c r="B1" s="281"/>
      <c r="C1" s="281"/>
      <c r="D1" s="281"/>
      <c r="E1" s="281"/>
      <c r="F1" s="281"/>
      <c r="G1" s="281"/>
      <c r="H1" s="281"/>
      <c r="I1" s="281"/>
      <c r="J1" s="281"/>
      <c r="K1" s="281"/>
      <c r="L1" s="281"/>
    </row>
    <row r="2" spans="1:13">
      <c r="A2" s="281"/>
      <c r="B2" s="281"/>
      <c r="C2" s="281"/>
      <c r="D2" s="281"/>
      <c r="E2" s="281"/>
      <c r="F2" s="281"/>
      <c r="G2" s="281"/>
      <c r="H2" s="281"/>
      <c r="I2" s="281"/>
      <c r="J2" s="281"/>
      <c r="K2" s="281"/>
      <c r="L2" s="281"/>
    </row>
    <row r="3" spans="1:13">
      <c r="A3" s="281"/>
      <c r="B3" s="281"/>
      <c r="C3" s="281"/>
      <c r="D3" s="281"/>
      <c r="E3" s="281"/>
      <c r="F3" s="281"/>
      <c r="G3" s="281"/>
      <c r="H3" s="281"/>
      <c r="I3" s="281"/>
      <c r="J3" s="281"/>
      <c r="K3" s="281"/>
      <c r="L3" s="281"/>
    </row>
    <row r="5" spans="1:13">
      <c r="A5" s="238" t="s">
        <v>237</v>
      </c>
      <c r="B5" s="239"/>
      <c r="C5" s="239"/>
      <c r="D5" s="239"/>
      <c r="E5" s="239"/>
      <c r="F5" s="239"/>
      <c r="G5" s="239"/>
      <c r="H5" s="239"/>
      <c r="I5" s="239"/>
      <c r="J5" s="239"/>
      <c r="K5" s="239"/>
      <c r="L5" s="239"/>
      <c r="M5" s="240"/>
    </row>
    <row r="6" spans="1:13">
      <c r="A6" s="241" t="s">
        <v>238</v>
      </c>
      <c r="B6" s="62"/>
      <c r="C6" s="62"/>
      <c r="D6" s="62"/>
      <c r="E6" s="62"/>
      <c r="F6" s="62"/>
      <c r="G6" s="62"/>
      <c r="H6" s="62"/>
      <c r="I6" s="62"/>
      <c r="J6" s="62"/>
      <c r="K6" s="62"/>
      <c r="L6" s="62"/>
      <c r="M6" s="242"/>
    </row>
    <row r="7" spans="1:13">
      <c r="A7" s="243" t="s">
        <v>275</v>
      </c>
      <c r="B7" s="62"/>
      <c r="C7" s="62"/>
      <c r="D7" s="62"/>
      <c r="E7" s="62"/>
      <c r="F7" s="62"/>
      <c r="G7" s="62"/>
      <c r="H7" s="62"/>
      <c r="I7" s="62"/>
      <c r="J7" s="62"/>
      <c r="K7" s="62"/>
      <c r="L7" s="62"/>
      <c r="M7" s="242"/>
    </row>
    <row r="8" spans="1:13">
      <c r="A8" s="241" t="s">
        <v>240</v>
      </c>
      <c r="B8" s="62"/>
      <c r="C8" s="62"/>
      <c r="D8" s="62"/>
      <c r="E8" s="62"/>
      <c r="F8" s="62"/>
      <c r="G8" s="62"/>
      <c r="H8" s="62"/>
      <c r="I8" s="62"/>
      <c r="J8" s="62"/>
      <c r="K8" s="62"/>
      <c r="L8" s="62"/>
      <c r="M8" s="242"/>
    </row>
    <row r="9" spans="1:13">
      <c r="A9" s="244" t="s">
        <v>241</v>
      </c>
      <c r="B9" s="245"/>
      <c r="C9" s="245"/>
      <c r="D9" s="245"/>
      <c r="E9" s="245"/>
      <c r="F9" s="245"/>
      <c r="G9" s="245"/>
      <c r="H9" s="245"/>
      <c r="I9" s="245"/>
      <c r="J9" s="245"/>
      <c r="K9" s="245"/>
      <c r="L9" s="245"/>
      <c r="M9" s="237"/>
    </row>
    <row r="10" spans="1:13" ht="54" customHeight="1">
      <c r="A10" s="33"/>
      <c r="B10" s="33"/>
      <c r="C10" s="34"/>
      <c r="D10" s="34"/>
      <c r="E10" s="34"/>
      <c r="F10" s="307" t="s">
        <v>242</v>
      </c>
      <c r="G10" s="308"/>
      <c r="H10" s="307" t="s">
        <v>243</v>
      </c>
      <c r="I10" s="308"/>
      <c r="J10" s="307" t="s">
        <v>244</v>
      </c>
      <c r="K10" s="308"/>
      <c r="L10" s="307" t="s">
        <v>245</v>
      </c>
      <c r="M10" s="308"/>
    </row>
    <row r="11" spans="1:13" ht="22.5">
      <c r="A11" s="35" t="s">
        <v>276</v>
      </c>
      <c r="B11" s="35" t="s">
        <v>277</v>
      </c>
      <c r="C11" s="300" t="s">
        <v>23</v>
      </c>
      <c r="D11" s="300" t="s">
        <v>333</v>
      </c>
      <c r="E11" s="300" t="s">
        <v>329</v>
      </c>
      <c r="F11" s="36" t="s">
        <v>279</v>
      </c>
      <c r="G11" s="36" t="s">
        <v>249</v>
      </c>
      <c r="H11" s="36" t="s">
        <v>279</v>
      </c>
      <c r="I11" s="36" t="s">
        <v>280</v>
      </c>
      <c r="J11" s="36" t="s">
        <v>279</v>
      </c>
      <c r="K11" s="36" t="s">
        <v>280</v>
      </c>
      <c r="L11" s="36" t="s">
        <v>279</v>
      </c>
      <c r="M11" s="36" t="s">
        <v>280</v>
      </c>
    </row>
    <row r="12" spans="1:13">
      <c r="A12" s="249">
        <v>1</v>
      </c>
      <c r="B12" s="301" t="s">
        <v>334</v>
      </c>
      <c r="C12" s="250" t="s">
        <v>281</v>
      </c>
      <c r="D12" s="302"/>
      <c r="E12" s="303"/>
      <c r="F12" s="247">
        <v>300</v>
      </c>
      <c r="G12" s="248">
        <f>F12*E12</f>
        <v>0</v>
      </c>
      <c r="H12" s="247">
        <v>400</v>
      </c>
      <c r="I12" s="248">
        <f>H12*E12</f>
        <v>0</v>
      </c>
      <c r="J12" s="247">
        <v>400</v>
      </c>
      <c r="K12" s="248">
        <f>J12*E12</f>
        <v>0</v>
      </c>
      <c r="L12" s="247">
        <v>400</v>
      </c>
      <c r="M12" s="248">
        <f>L12*E12</f>
        <v>0</v>
      </c>
    </row>
    <row r="13" spans="1:13">
      <c r="A13" s="216"/>
      <c r="B13" s="216"/>
      <c r="C13" s="216"/>
      <c r="D13" s="304"/>
      <c r="E13" s="292"/>
      <c r="F13" s="216"/>
      <c r="G13" s="216"/>
      <c r="H13" s="216"/>
      <c r="I13" s="216"/>
      <c r="J13" s="216"/>
      <c r="K13" s="216"/>
      <c r="L13" s="216"/>
      <c r="M13" s="216"/>
    </row>
    <row r="14" spans="1:13">
      <c r="A14" s="217"/>
      <c r="B14" s="217"/>
      <c r="C14" s="217"/>
      <c r="D14" s="305"/>
      <c r="E14" s="306"/>
      <c r="F14" s="217"/>
      <c r="G14" s="217"/>
      <c r="H14" s="217"/>
      <c r="I14" s="217"/>
      <c r="J14" s="217"/>
      <c r="K14" s="217"/>
      <c r="L14" s="217"/>
      <c r="M14" s="217"/>
    </row>
    <row r="15" spans="1:13">
      <c r="A15" s="249">
        <v>2</v>
      </c>
      <c r="B15" s="219" t="s">
        <v>282</v>
      </c>
      <c r="C15" s="250" t="s">
        <v>283</v>
      </c>
      <c r="D15" s="302"/>
      <c r="E15" s="303"/>
      <c r="F15" s="247">
        <v>60</v>
      </c>
      <c r="G15" s="248">
        <f t="shared" ref="G15" si="0">F15*E15</f>
        <v>0</v>
      </c>
      <c r="H15" s="247">
        <v>100</v>
      </c>
      <c r="I15" s="248">
        <f t="shared" ref="I15" si="1">H15*E15</f>
        <v>0</v>
      </c>
      <c r="J15" s="247">
        <v>200</v>
      </c>
      <c r="K15" s="248">
        <f t="shared" ref="K15" si="2">J15*E15</f>
        <v>0</v>
      </c>
      <c r="L15" s="247">
        <v>200</v>
      </c>
      <c r="M15" s="248">
        <f t="shared" ref="M15" si="3">L15*E15</f>
        <v>0</v>
      </c>
    </row>
    <row r="16" spans="1:13">
      <c r="A16" s="216"/>
      <c r="B16" s="216"/>
      <c r="C16" s="216"/>
      <c r="D16" s="304"/>
      <c r="E16" s="292"/>
      <c r="F16" s="216"/>
      <c r="G16" s="216"/>
      <c r="H16" s="216"/>
      <c r="I16" s="216"/>
      <c r="J16" s="216"/>
      <c r="K16" s="216"/>
      <c r="L16" s="216"/>
      <c r="M16" s="216"/>
    </row>
    <row r="17" spans="1:13">
      <c r="A17" s="217"/>
      <c r="B17" s="217"/>
      <c r="C17" s="217"/>
      <c r="D17" s="305"/>
      <c r="E17" s="306"/>
      <c r="F17" s="217"/>
      <c r="G17" s="217"/>
      <c r="H17" s="217"/>
      <c r="I17" s="217"/>
      <c r="J17" s="217"/>
      <c r="K17" s="217"/>
      <c r="L17" s="217"/>
      <c r="M17" s="217"/>
    </row>
    <row r="18" spans="1:13">
      <c r="A18" s="249">
        <v>3</v>
      </c>
      <c r="B18" s="219" t="s">
        <v>284</v>
      </c>
      <c r="C18" s="250" t="s">
        <v>281</v>
      </c>
      <c r="D18" s="302"/>
      <c r="E18" s="303"/>
      <c r="F18" s="247">
        <v>0</v>
      </c>
      <c r="G18" s="248">
        <f t="shared" ref="G18" si="4">F18*E18</f>
        <v>0</v>
      </c>
      <c r="H18" s="247">
        <v>0</v>
      </c>
      <c r="I18" s="248">
        <f t="shared" ref="I18" si="5">H18*E18</f>
        <v>0</v>
      </c>
      <c r="J18" s="247">
        <v>24</v>
      </c>
      <c r="K18" s="248">
        <f t="shared" ref="K18" si="6">J18*E18</f>
        <v>0</v>
      </c>
      <c r="L18" s="247">
        <v>12</v>
      </c>
      <c r="M18" s="248">
        <f t="shared" ref="M18" si="7">L18*E18</f>
        <v>0</v>
      </c>
    </row>
    <row r="19" spans="1:13">
      <c r="A19" s="216"/>
      <c r="B19" s="216"/>
      <c r="C19" s="216"/>
      <c r="D19" s="304"/>
      <c r="E19" s="292"/>
      <c r="F19" s="216"/>
      <c r="G19" s="216"/>
      <c r="H19" s="216"/>
      <c r="I19" s="216"/>
      <c r="J19" s="216"/>
      <c r="K19" s="216"/>
      <c r="L19" s="216"/>
      <c r="M19" s="216"/>
    </row>
    <row r="20" spans="1:13">
      <c r="A20" s="217"/>
      <c r="B20" s="217"/>
      <c r="C20" s="217"/>
      <c r="D20" s="305"/>
      <c r="E20" s="306"/>
      <c r="F20" s="217"/>
      <c r="G20" s="217"/>
      <c r="H20" s="217"/>
      <c r="I20" s="217"/>
      <c r="J20" s="217"/>
      <c r="K20" s="217"/>
      <c r="L20" s="217"/>
      <c r="M20" s="217"/>
    </row>
    <row r="21" spans="1:13">
      <c r="A21" s="249">
        <v>4</v>
      </c>
      <c r="B21" s="219" t="s">
        <v>285</v>
      </c>
      <c r="C21" s="250" t="s">
        <v>278</v>
      </c>
      <c r="D21" s="302"/>
      <c r="E21" s="303"/>
      <c r="F21" s="247">
        <v>6</v>
      </c>
      <c r="G21" s="248">
        <f t="shared" ref="G21" si="8">F21*E21</f>
        <v>0</v>
      </c>
      <c r="H21" s="247">
        <v>4</v>
      </c>
      <c r="I21" s="248">
        <f t="shared" ref="I21" si="9">H21*E21</f>
        <v>0</v>
      </c>
      <c r="J21" s="247">
        <v>4</v>
      </c>
      <c r="K21" s="248">
        <f t="shared" ref="K21" si="10">J21*E21</f>
        <v>0</v>
      </c>
      <c r="L21" s="247">
        <v>10</v>
      </c>
      <c r="M21" s="248">
        <f t="shared" ref="M21" si="11">L21*E21</f>
        <v>0</v>
      </c>
    </row>
    <row r="22" spans="1:13">
      <c r="A22" s="216"/>
      <c r="B22" s="216"/>
      <c r="C22" s="216"/>
      <c r="D22" s="304"/>
      <c r="E22" s="292"/>
      <c r="F22" s="216"/>
      <c r="G22" s="216"/>
      <c r="H22" s="216"/>
      <c r="I22" s="216"/>
      <c r="J22" s="216"/>
      <c r="K22" s="216"/>
      <c r="L22" s="216"/>
      <c r="M22" s="216"/>
    </row>
    <row r="23" spans="1:13">
      <c r="A23" s="217"/>
      <c r="B23" s="217"/>
      <c r="C23" s="217"/>
      <c r="D23" s="305"/>
      <c r="E23" s="306"/>
      <c r="F23" s="217"/>
      <c r="G23" s="217"/>
      <c r="H23" s="217"/>
      <c r="I23" s="217"/>
      <c r="J23" s="217"/>
      <c r="K23" s="217"/>
      <c r="L23" s="217"/>
      <c r="M23" s="217"/>
    </row>
    <row r="24" spans="1:13">
      <c r="A24" s="249">
        <v>5</v>
      </c>
      <c r="B24" s="219" t="s">
        <v>286</v>
      </c>
      <c r="C24" s="250" t="s">
        <v>287</v>
      </c>
      <c r="D24" s="302"/>
      <c r="E24" s="303"/>
      <c r="F24" s="247">
        <v>500</v>
      </c>
      <c r="G24" s="248">
        <f t="shared" ref="G24" si="12">F24*E24</f>
        <v>0</v>
      </c>
      <c r="H24" s="247">
        <v>800</v>
      </c>
      <c r="I24" s="248">
        <f t="shared" ref="I24" si="13">H24*E24</f>
        <v>0</v>
      </c>
      <c r="J24" s="247">
        <v>800</v>
      </c>
      <c r="K24" s="248">
        <f t="shared" ref="K24" si="14">J24*E24</f>
        <v>0</v>
      </c>
      <c r="L24" s="247">
        <v>800</v>
      </c>
      <c r="M24" s="248">
        <f t="shared" ref="M24" si="15">L24*E24</f>
        <v>0</v>
      </c>
    </row>
    <row r="25" spans="1:13">
      <c r="A25" s="216"/>
      <c r="B25" s="216"/>
      <c r="C25" s="216"/>
      <c r="D25" s="304"/>
      <c r="E25" s="292"/>
      <c r="F25" s="216"/>
      <c r="G25" s="216"/>
      <c r="H25" s="216"/>
      <c r="I25" s="216"/>
      <c r="J25" s="216"/>
      <c r="K25" s="216"/>
      <c r="L25" s="216"/>
      <c r="M25" s="216"/>
    </row>
    <row r="26" spans="1:13">
      <c r="A26" s="217"/>
      <c r="B26" s="217"/>
      <c r="C26" s="217"/>
      <c r="D26" s="305"/>
      <c r="E26" s="306"/>
      <c r="F26" s="217"/>
      <c r="G26" s="217"/>
      <c r="H26" s="217"/>
      <c r="I26" s="217"/>
      <c r="J26" s="217"/>
      <c r="K26" s="217"/>
      <c r="L26" s="217"/>
      <c r="M26" s="217"/>
    </row>
    <row r="27" spans="1:13">
      <c r="A27" s="249">
        <v>6</v>
      </c>
      <c r="B27" s="301" t="s">
        <v>335</v>
      </c>
      <c r="C27" s="250" t="s">
        <v>278</v>
      </c>
      <c r="D27" s="302"/>
      <c r="E27" s="303"/>
      <c r="F27" s="247">
        <v>4</v>
      </c>
      <c r="G27" s="248">
        <f t="shared" ref="G27" si="16">F27*E27</f>
        <v>0</v>
      </c>
      <c r="H27" s="247">
        <v>4</v>
      </c>
      <c r="I27" s="248">
        <f t="shared" ref="I27" si="17">H27*E27</f>
        <v>0</v>
      </c>
      <c r="J27" s="247">
        <v>4</v>
      </c>
      <c r="K27" s="248">
        <f t="shared" ref="K27" si="18">J27*E27</f>
        <v>0</v>
      </c>
      <c r="L27" s="247">
        <v>4</v>
      </c>
      <c r="M27" s="248">
        <f t="shared" ref="M27" si="19">L27*E27</f>
        <v>0</v>
      </c>
    </row>
    <row r="28" spans="1:13">
      <c r="A28" s="216"/>
      <c r="B28" s="216"/>
      <c r="C28" s="216"/>
      <c r="D28" s="304"/>
      <c r="E28" s="292"/>
      <c r="F28" s="216"/>
      <c r="G28" s="216"/>
      <c r="H28" s="216"/>
      <c r="I28" s="216"/>
      <c r="J28" s="216"/>
      <c r="K28" s="216"/>
      <c r="L28" s="216"/>
      <c r="M28" s="216"/>
    </row>
    <row r="29" spans="1:13">
      <c r="A29" s="217"/>
      <c r="B29" s="217"/>
      <c r="C29" s="217"/>
      <c r="D29" s="305"/>
      <c r="E29" s="306"/>
      <c r="F29" s="217"/>
      <c r="G29" s="217"/>
      <c r="H29" s="217"/>
      <c r="I29" s="217"/>
      <c r="J29" s="217"/>
      <c r="K29" s="217"/>
      <c r="L29" s="217"/>
      <c r="M29" s="217"/>
    </row>
    <row r="30" spans="1:13">
      <c r="A30" s="249">
        <v>7</v>
      </c>
      <c r="B30" s="301" t="s">
        <v>336</v>
      </c>
      <c r="C30" s="250" t="s">
        <v>278</v>
      </c>
      <c r="D30" s="302"/>
      <c r="E30" s="303"/>
      <c r="F30" s="247">
        <v>4</v>
      </c>
      <c r="G30" s="248">
        <f t="shared" ref="G30" si="20">F30*E30</f>
        <v>0</v>
      </c>
      <c r="H30" s="247">
        <v>4</v>
      </c>
      <c r="I30" s="248">
        <f t="shared" ref="I30" si="21">H30*E30</f>
        <v>0</v>
      </c>
      <c r="J30" s="247">
        <v>4</v>
      </c>
      <c r="K30" s="248">
        <f t="shared" ref="K30" si="22">J30*E30</f>
        <v>0</v>
      </c>
      <c r="L30" s="247">
        <v>4</v>
      </c>
      <c r="M30" s="248">
        <f t="shared" ref="M30" si="23">L30*E30</f>
        <v>0</v>
      </c>
    </row>
    <row r="31" spans="1:13">
      <c r="A31" s="216"/>
      <c r="B31" s="216"/>
      <c r="C31" s="216"/>
      <c r="D31" s="304"/>
      <c r="E31" s="292"/>
      <c r="F31" s="216"/>
      <c r="G31" s="216"/>
      <c r="H31" s="216"/>
      <c r="I31" s="216"/>
      <c r="J31" s="216"/>
      <c r="K31" s="216"/>
      <c r="L31" s="216"/>
      <c r="M31" s="216"/>
    </row>
    <row r="32" spans="1:13">
      <c r="A32" s="217"/>
      <c r="B32" s="217"/>
      <c r="C32" s="217"/>
      <c r="D32" s="305"/>
      <c r="E32" s="306"/>
      <c r="F32" s="217"/>
      <c r="G32" s="217"/>
      <c r="H32" s="217"/>
      <c r="I32" s="217"/>
      <c r="J32" s="217"/>
      <c r="K32" s="217"/>
      <c r="L32" s="217"/>
      <c r="M32" s="217"/>
    </row>
    <row r="33" spans="1:13">
      <c r="A33" s="249">
        <v>8</v>
      </c>
      <c r="B33" s="219" t="s">
        <v>288</v>
      </c>
      <c r="C33" s="250" t="s">
        <v>278</v>
      </c>
      <c r="D33" s="302"/>
      <c r="E33" s="303"/>
      <c r="F33" s="247">
        <v>6</v>
      </c>
      <c r="G33" s="248">
        <f t="shared" ref="G33" si="24">F33*E33</f>
        <v>0</v>
      </c>
      <c r="H33" s="247">
        <v>6</v>
      </c>
      <c r="I33" s="248">
        <f t="shared" ref="I33" si="25">H33*E33</f>
        <v>0</v>
      </c>
      <c r="J33" s="247">
        <v>6</v>
      </c>
      <c r="K33" s="248">
        <f t="shared" ref="K33" si="26">J33*E33</f>
        <v>0</v>
      </c>
      <c r="L33" s="247">
        <v>6</v>
      </c>
      <c r="M33" s="248">
        <f t="shared" ref="M33" si="27">L33*E33</f>
        <v>0</v>
      </c>
    </row>
    <row r="34" spans="1:13">
      <c r="A34" s="216"/>
      <c r="B34" s="216"/>
      <c r="C34" s="216"/>
      <c r="D34" s="304"/>
      <c r="E34" s="292"/>
      <c r="F34" s="216"/>
      <c r="G34" s="216"/>
      <c r="H34" s="216"/>
      <c r="I34" s="216"/>
      <c r="J34" s="216"/>
      <c r="K34" s="216"/>
      <c r="L34" s="216"/>
      <c r="M34" s="216"/>
    </row>
    <row r="35" spans="1:13">
      <c r="A35" s="217"/>
      <c r="B35" s="217"/>
      <c r="C35" s="217"/>
      <c r="D35" s="305"/>
      <c r="E35" s="306"/>
      <c r="F35" s="217"/>
      <c r="G35" s="217"/>
      <c r="H35" s="217"/>
      <c r="I35" s="217"/>
      <c r="J35" s="217"/>
      <c r="K35" s="217"/>
      <c r="L35" s="217"/>
      <c r="M35" s="217"/>
    </row>
    <row r="36" spans="1:13">
      <c r="A36" s="249">
        <v>9</v>
      </c>
      <c r="B36" s="301" t="s">
        <v>337</v>
      </c>
      <c r="C36" s="250" t="s">
        <v>278</v>
      </c>
      <c r="D36" s="302"/>
      <c r="E36" s="303"/>
      <c r="F36" s="247">
        <v>0</v>
      </c>
      <c r="G36" s="248">
        <f t="shared" ref="G36" si="28">F36*E36</f>
        <v>0</v>
      </c>
      <c r="H36" s="247">
        <v>12</v>
      </c>
      <c r="I36" s="248">
        <f t="shared" ref="I36" si="29">H36*E36</f>
        <v>0</v>
      </c>
      <c r="J36" s="247">
        <v>14</v>
      </c>
      <c r="K36" s="248">
        <f t="shared" ref="K36" si="30">J36*E36</f>
        <v>0</v>
      </c>
      <c r="L36" s="247">
        <v>12</v>
      </c>
      <c r="M36" s="248">
        <f t="shared" ref="M36" si="31">L36*E36</f>
        <v>0</v>
      </c>
    </row>
    <row r="37" spans="1:13">
      <c r="A37" s="216"/>
      <c r="B37" s="216"/>
      <c r="C37" s="216"/>
      <c r="D37" s="304"/>
      <c r="E37" s="292"/>
      <c r="F37" s="216"/>
      <c r="G37" s="216"/>
      <c r="H37" s="216"/>
      <c r="I37" s="216"/>
      <c r="J37" s="216"/>
      <c r="K37" s="216"/>
      <c r="L37" s="216"/>
      <c r="M37" s="216"/>
    </row>
    <row r="38" spans="1:13">
      <c r="A38" s="217"/>
      <c r="B38" s="217"/>
      <c r="C38" s="217"/>
      <c r="D38" s="305"/>
      <c r="E38" s="306"/>
      <c r="F38" s="217"/>
      <c r="G38" s="217"/>
      <c r="H38" s="217"/>
      <c r="I38" s="217"/>
      <c r="J38" s="217"/>
      <c r="K38" s="217"/>
      <c r="L38" s="217"/>
      <c r="M38" s="217"/>
    </row>
    <row r="39" spans="1:13">
      <c r="A39" s="249">
        <v>10</v>
      </c>
      <c r="B39" s="219" t="s">
        <v>289</v>
      </c>
      <c r="C39" s="250" t="s">
        <v>290</v>
      </c>
      <c r="D39" s="302"/>
      <c r="E39" s="303"/>
      <c r="F39" s="251">
        <v>500</v>
      </c>
      <c r="G39" s="248">
        <f t="shared" ref="G39" si="32">F39*E39</f>
        <v>0</v>
      </c>
      <c r="H39" s="247">
        <v>500</v>
      </c>
      <c r="I39" s="248">
        <f t="shared" ref="I39" si="33">H39*E39</f>
        <v>0</v>
      </c>
      <c r="J39" s="247">
        <v>500</v>
      </c>
      <c r="K39" s="248">
        <f t="shared" ref="K39" si="34">J39*E39</f>
        <v>0</v>
      </c>
      <c r="L39" s="247">
        <v>500</v>
      </c>
      <c r="M39" s="248">
        <f t="shared" ref="M39" si="35">L39*E39</f>
        <v>0</v>
      </c>
    </row>
    <row r="40" spans="1:13">
      <c r="A40" s="216"/>
      <c r="B40" s="216"/>
      <c r="C40" s="216"/>
      <c r="D40" s="304"/>
      <c r="E40" s="292"/>
      <c r="F40" s="216"/>
      <c r="G40" s="216"/>
      <c r="H40" s="216"/>
      <c r="I40" s="216"/>
      <c r="J40" s="216"/>
      <c r="K40" s="216"/>
      <c r="L40" s="216"/>
      <c r="M40" s="216"/>
    </row>
    <row r="41" spans="1:13" ht="36.75" customHeight="1">
      <c r="A41" s="217"/>
      <c r="B41" s="217"/>
      <c r="C41" s="217"/>
      <c r="D41" s="305"/>
      <c r="E41" s="306"/>
      <c r="F41" s="217"/>
      <c r="G41" s="217"/>
      <c r="H41" s="217"/>
      <c r="I41" s="217"/>
      <c r="J41" s="217"/>
      <c r="K41" s="217"/>
      <c r="L41" s="217"/>
      <c r="M41" s="217"/>
    </row>
    <row r="42" spans="1:13">
      <c r="A42" s="249">
        <v>11</v>
      </c>
      <c r="B42" s="219" t="s">
        <v>291</v>
      </c>
      <c r="C42" s="250" t="s">
        <v>278</v>
      </c>
      <c r="D42" s="302"/>
      <c r="E42" s="303"/>
      <c r="F42" s="247">
        <v>6</v>
      </c>
      <c r="G42" s="248">
        <f t="shared" ref="G42" si="36">F42*E42</f>
        <v>0</v>
      </c>
      <c r="H42" s="247">
        <v>5</v>
      </c>
      <c r="I42" s="248">
        <f t="shared" ref="I42" si="37">H42*E42</f>
        <v>0</v>
      </c>
      <c r="J42" s="247">
        <v>10</v>
      </c>
      <c r="K42" s="248">
        <f t="shared" ref="K42" si="38">J42*E42</f>
        <v>0</v>
      </c>
      <c r="L42" s="247">
        <v>10</v>
      </c>
      <c r="M42" s="248">
        <f t="shared" ref="M42" si="39">L42*E42</f>
        <v>0</v>
      </c>
    </row>
    <row r="43" spans="1:13">
      <c r="A43" s="216"/>
      <c r="B43" s="216"/>
      <c r="C43" s="216"/>
      <c r="D43" s="304"/>
      <c r="E43" s="292"/>
      <c r="F43" s="216"/>
      <c r="G43" s="216"/>
      <c r="H43" s="216"/>
      <c r="I43" s="216"/>
      <c r="J43" s="216"/>
      <c r="K43" s="216"/>
      <c r="L43" s="216"/>
      <c r="M43" s="216"/>
    </row>
    <row r="44" spans="1:13">
      <c r="A44" s="217"/>
      <c r="B44" s="217"/>
      <c r="C44" s="217"/>
      <c r="D44" s="305"/>
      <c r="E44" s="306"/>
      <c r="F44" s="217"/>
      <c r="G44" s="217"/>
      <c r="H44" s="217"/>
      <c r="I44" s="217"/>
      <c r="J44" s="217"/>
      <c r="K44" s="217"/>
      <c r="L44" s="217"/>
      <c r="M44" s="217"/>
    </row>
    <row r="45" spans="1:13">
      <c r="A45" s="249">
        <v>12</v>
      </c>
      <c r="B45" s="219" t="s">
        <v>292</v>
      </c>
      <c r="C45" s="250" t="s">
        <v>278</v>
      </c>
      <c r="D45" s="302"/>
      <c r="E45" s="303"/>
      <c r="F45" s="247">
        <v>10</v>
      </c>
      <c r="G45" s="248">
        <f t="shared" ref="G45" si="40">F45*E45</f>
        <v>0</v>
      </c>
      <c r="H45" s="247">
        <v>10</v>
      </c>
      <c r="I45" s="248">
        <f t="shared" ref="I45" si="41">H45*E45</f>
        <v>0</v>
      </c>
      <c r="J45" s="247">
        <v>15</v>
      </c>
      <c r="K45" s="248">
        <f t="shared" ref="K45" si="42">J45*E45</f>
        <v>0</v>
      </c>
      <c r="L45" s="247">
        <v>20</v>
      </c>
      <c r="M45" s="248">
        <f t="shared" ref="M45" si="43">L45*E45</f>
        <v>0</v>
      </c>
    </row>
    <row r="46" spans="1:13">
      <c r="A46" s="216"/>
      <c r="B46" s="216"/>
      <c r="C46" s="216"/>
      <c r="D46" s="304"/>
      <c r="E46" s="292"/>
      <c r="F46" s="216"/>
      <c r="G46" s="216"/>
      <c r="H46" s="216"/>
      <c r="I46" s="216"/>
      <c r="J46" s="216"/>
      <c r="K46" s="216"/>
      <c r="L46" s="216"/>
      <c r="M46" s="216"/>
    </row>
    <row r="47" spans="1:13">
      <c r="A47" s="217"/>
      <c r="B47" s="217"/>
      <c r="C47" s="217"/>
      <c r="D47" s="305"/>
      <c r="E47" s="306"/>
      <c r="F47" s="217"/>
      <c r="G47" s="217"/>
      <c r="H47" s="217"/>
      <c r="I47" s="217"/>
      <c r="J47" s="217"/>
      <c r="K47" s="217"/>
      <c r="L47" s="217"/>
      <c r="M47" s="217"/>
    </row>
    <row r="48" spans="1:13">
      <c r="A48" s="249">
        <v>13</v>
      </c>
      <c r="B48" s="219" t="s">
        <v>293</v>
      </c>
      <c r="C48" s="250" t="s">
        <v>278</v>
      </c>
      <c r="D48" s="302"/>
      <c r="E48" s="303"/>
      <c r="F48" s="247">
        <v>5</v>
      </c>
      <c r="G48" s="248">
        <f t="shared" ref="G48" si="44">F48*E48</f>
        <v>0</v>
      </c>
      <c r="H48" s="247">
        <v>5</v>
      </c>
      <c r="I48" s="248">
        <f t="shared" ref="I48" si="45">H48*E48</f>
        <v>0</v>
      </c>
      <c r="J48" s="247">
        <v>5</v>
      </c>
      <c r="K48" s="248">
        <f t="shared" ref="K48" si="46">J48*E48</f>
        <v>0</v>
      </c>
      <c r="L48" s="247">
        <v>10</v>
      </c>
      <c r="M48" s="248">
        <f t="shared" ref="M48" si="47">L48*E48</f>
        <v>0</v>
      </c>
    </row>
    <row r="49" spans="1:13">
      <c r="A49" s="216"/>
      <c r="B49" s="216"/>
      <c r="C49" s="216"/>
      <c r="D49" s="304"/>
      <c r="E49" s="292"/>
      <c r="F49" s="216"/>
      <c r="G49" s="216"/>
      <c r="H49" s="216"/>
      <c r="I49" s="216"/>
      <c r="J49" s="216"/>
      <c r="K49" s="216"/>
      <c r="L49" s="216"/>
      <c r="M49" s="216"/>
    </row>
    <row r="50" spans="1:13">
      <c r="A50" s="217"/>
      <c r="B50" s="217"/>
      <c r="C50" s="217"/>
      <c r="D50" s="305"/>
      <c r="E50" s="306"/>
      <c r="F50" s="217"/>
      <c r="G50" s="217"/>
      <c r="H50" s="217"/>
      <c r="I50" s="217"/>
      <c r="J50" s="217"/>
      <c r="K50" s="217"/>
      <c r="L50" s="217"/>
      <c r="M50" s="217"/>
    </row>
    <row r="51" spans="1:13">
      <c r="A51" s="249">
        <v>14</v>
      </c>
      <c r="B51" s="219" t="s">
        <v>294</v>
      </c>
      <c r="C51" s="250" t="s">
        <v>278</v>
      </c>
      <c r="D51" s="302"/>
      <c r="E51" s="303"/>
      <c r="F51" s="247">
        <v>12</v>
      </c>
      <c r="G51" s="248">
        <f t="shared" ref="G51" si="48">F51*E51</f>
        <v>0</v>
      </c>
      <c r="H51" s="247">
        <v>12</v>
      </c>
      <c r="I51" s="248">
        <f t="shared" ref="I51" si="49">H51*E51</f>
        <v>0</v>
      </c>
      <c r="J51" s="247">
        <v>24</v>
      </c>
      <c r="K51" s="248">
        <f t="shared" ref="K51" si="50">J51*E51</f>
        <v>0</v>
      </c>
      <c r="L51" s="247">
        <v>12</v>
      </c>
      <c r="M51" s="248">
        <f t="shared" ref="M51" si="51">L51*E51</f>
        <v>0</v>
      </c>
    </row>
    <row r="52" spans="1:13">
      <c r="A52" s="216"/>
      <c r="B52" s="216"/>
      <c r="C52" s="216"/>
      <c r="D52" s="304"/>
      <c r="E52" s="292"/>
      <c r="F52" s="216"/>
      <c r="G52" s="216"/>
      <c r="H52" s="216"/>
      <c r="I52" s="216"/>
      <c r="J52" s="216"/>
      <c r="K52" s="216"/>
      <c r="L52" s="216"/>
      <c r="M52" s="216"/>
    </row>
    <row r="53" spans="1:13">
      <c r="A53" s="217"/>
      <c r="B53" s="217"/>
      <c r="C53" s="217"/>
      <c r="D53" s="305"/>
      <c r="E53" s="306"/>
      <c r="F53" s="217"/>
      <c r="G53" s="217"/>
      <c r="H53" s="217"/>
      <c r="I53" s="217"/>
      <c r="J53" s="217"/>
      <c r="K53" s="217"/>
      <c r="L53" s="217"/>
      <c r="M53" s="217"/>
    </row>
    <row r="54" spans="1:13">
      <c r="A54" s="249">
        <v>15</v>
      </c>
      <c r="B54" s="219" t="s">
        <v>295</v>
      </c>
      <c r="C54" s="250" t="s">
        <v>278</v>
      </c>
      <c r="D54" s="302"/>
      <c r="E54" s="303"/>
      <c r="F54" s="247">
        <v>500</v>
      </c>
      <c r="G54" s="248">
        <f t="shared" ref="G54" si="52">F54*E54</f>
        <v>0</v>
      </c>
      <c r="H54" s="247">
        <v>500</v>
      </c>
      <c r="I54" s="248">
        <f t="shared" ref="I54" si="53">H54*E54</f>
        <v>0</v>
      </c>
      <c r="J54" s="247">
        <v>1500</v>
      </c>
      <c r="K54" s="248">
        <f t="shared" ref="K54" si="54">J54*E54</f>
        <v>0</v>
      </c>
      <c r="L54" s="247">
        <v>500</v>
      </c>
      <c r="M54" s="248">
        <f t="shared" ref="M54" si="55">L54*E54</f>
        <v>0</v>
      </c>
    </row>
    <row r="55" spans="1:13">
      <c r="A55" s="216"/>
      <c r="B55" s="216"/>
      <c r="C55" s="216"/>
      <c r="D55" s="304"/>
      <c r="E55" s="292"/>
      <c r="F55" s="216"/>
      <c r="G55" s="216"/>
      <c r="H55" s="216"/>
      <c r="I55" s="216"/>
      <c r="J55" s="216"/>
      <c r="K55" s="216"/>
      <c r="L55" s="216"/>
      <c r="M55" s="216"/>
    </row>
    <row r="56" spans="1:13">
      <c r="A56" s="217"/>
      <c r="B56" s="217"/>
      <c r="C56" s="217"/>
      <c r="D56" s="305"/>
      <c r="E56" s="306"/>
      <c r="F56" s="217"/>
      <c r="G56" s="217"/>
      <c r="H56" s="217"/>
      <c r="I56" s="217"/>
      <c r="J56" s="217"/>
      <c r="K56" s="217"/>
      <c r="L56" s="217"/>
      <c r="M56" s="217"/>
    </row>
    <row r="57" spans="1:13">
      <c r="A57" s="249">
        <v>16</v>
      </c>
      <c r="B57" s="219" t="s">
        <v>296</v>
      </c>
      <c r="C57" s="250" t="s">
        <v>278</v>
      </c>
      <c r="D57" s="302"/>
      <c r="E57" s="303"/>
      <c r="F57" s="247">
        <v>2</v>
      </c>
      <c r="G57" s="248">
        <f t="shared" ref="G57" si="56">F57*E57</f>
        <v>0</v>
      </c>
      <c r="H57" s="247">
        <v>2</v>
      </c>
      <c r="I57" s="248">
        <f t="shared" ref="I57" si="57">H57*E57</f>
        <v>0</v>
      </c>
      <c r="J57" s="247">
        <v>4</v>
      </c>
      <c r="K57" s="248">
        <f t="shared" ref="K57" si="58">J57*E57</f>
        <v>0</v>
      </c>
      <c r="L57" s="247">
        <v>4</v>
      </c>
      <c r="M57" s="248">
        <f t="shared" ref="M57" si="59">L57*E57</f>
        <v>0</v>
      </c>
    </row>
    <row r="58" spans="1:13">
      <c r="A58" s="216"/>
      <c r="B58" s="216"/>
      <c r="C58" s="216"/>
      <c r="D58" s="304"/>
      <c r="E58" s="292"/>
      <c r="F58" s="216"/>
      <c r="G58" s="216"/>
      <c r="H58" s="216"/>
      <c r="I58" s="216"/>
      <c r="J58" s="216"/>
      <c r="K58" s="216"/>
      <c r="L58" s="216"/>
      <c r="M58" s="216"/>
    </row>
    <row r="59" spans="1:13">
      <c r="A59" s="217"/>
      <c r="B59" s="217"/>
      <c r="C59" s="217"/>
      <c r="D59" s="305"/>
      <c r="E59" s="306"/>
      <c r="F59" s="217"/>
      <c r="G59" s="217"/>
      <c r="H59" s="217"/>
      <c r="I59" s="217"/>
      <c r="J59" s="217"/>
      <c r="K59" s="217"/>
      <c r="L59" s="217"/>
      <c r="M59" s="217"/>
    </row>
    <row r="60" spans="1:13">
      <c r="A60" s="249">
        <v>17</v>
      </c>
      <c r="B60" s="219" t="s">
        <v>297</v>
      </c>
      <c r="C60" s="250" t="s">
        <v>278</v>
      </c>
      <c r="D60" s="302"/>
      <c r="E60" s="303"/>
      <c r="F60" s="247">
        <v>0</v>
      </c>
      <c r="G60" s="248">
        <f t="shared" ref="G60" si="60">F60*E60</f>
        <v>0</v>
      </c>
      <c r="H60" s="247">
        <v>6</v>
      </c>
      <c r="I60" s="248">
        <f t="shared" ref="I60" si="61">H60*E60</f>
        <v>0</v>
      </c>
      <c r="J60" s="247">
        <v>4</v>
      </c>
      <c r="K60" s="248">
        <f t="shared" ref="K60" si="62">J60*E60</f>
        <v>0</v>
      </c>
      <c r="L60" s="247">
        <v>4</v>
      </c>
      <c r="M60" s="248">
        <f t="shared" ref="M60" si="63">L60*E60</f>
        <v>0</v>
      </c>
    </row>
    <row r="61" spans="1:13">
      <c r="A61" s="216"/>
      <c r="B61" s="216"/>
      <c r="C61" s="216"/>
      <c r="D61" s="304"/>
      <c r="E61" s="292"/>
      <c r="F61" s="216"/>
      <c r="G61" s="216"/>
      <c r="H61" s="216"/>
      <c r="I61" s="216"/>
      <c r="J61" s="216"/>
      <c r="K61" s="216"/>
      <c r="L61" s="216"/>
      <c r="M61" s="216"/>
    </row>
    <row r="62" spans="1:13">
      <c r="A62" s="217"/>
      <c r="B62" s="217"/>
      <c r="C62" s="217"/>
      <c r="D62" s="305"/>
      <c r="E62" s="306"/>
      <c r="F62" s="217"/>
      <c r="G62" s="217"/>
      <c r="H62" s="217"/>
      <c r="I62" s="217"/>
      <c r="J62" s="217"/>
      <c r="K62" s="217"/>
      <c r="L62" s="217"/>
      <c r="M62" s="217"/>
    </row>
    <row r="63" spans="1:13">
      <c r="A63" s="249">
        <v>18</v>
      </c>
      <c r="B63" s="219" t="s">
        <v>298</v>
      </c>
      <c r="C63" s="250" t="s">
        <v>278</v>
      </c>
      <c r="D63" s="302"/>
      <c r="E63" s="303"/>
      <c r="F63" s="247">
        <v>2</v>
      </c>
      <c r="G63" s="248">
        <f t="shared" ref="G63" si="64">F63*E63</f>
        <v>0</v>
      </c>
      <c r="H63" s="247">
        <v>2</v>
      </c>
      <c r="I63" s="248">
        <f t="shared" ref="I63" si="65">H63*E63</f>
        <v>0</v>
      </c>
      <c r="J63" s="247">
        <v>2</v>
      </c>
      <c r="K63" s="248">
        <f t="shared" ref="K63" si="66">J63*E63</f>
        <v>0</v>
      </c>
      <c r="L63" s="247">
        <v>2</v>
      </c>
      <c r="M63" s="248">
        <f t="shared" ref="M63" si="67">L63*E63</f>
        <v>0</v>
      </c>
    </row>
    <row r="64" spans="1:13">
      <c r="A64" s="216"/>
      <c r="B64" s="216"/>
      <c r="C64" s="216"/>
      <c r="D64" s="304"/>
      <c r="E64" s="292"/>
      <c r="F64" s="216"/>
      <c r="G64" s="216"/>
      <c r="H64" s="216"/>
      <c r="I64" s="216"/>
      <c r="J64" s="216"/>
      <c r="K64" s="216"/>
      <c r="L64" s="216"/>
      <c r="M64" s="216"/>
    </row>
    <row r="65" spans="1:13">
      <c r="A65" s="217"/>
      <c r="B65" s="217"/>
      <c r="C65" s="217"/>
      <c r="D65" s="305"/>
      <c r="E65" s="306"/>
      <c r="F65" s="217"/>
      <c r="G65" s="217"/>
      <c r="H65" s="217"/>
      <c r="I65" s="217"/>
      <c r="J65" s="217"/>
      <c r="K65" s="217"/>
      <c r="L65" s="217"/>
      <c r="M65" s="217"/>
    </row>
    <row r="66" spans="1:13">
      <c r="A66" s="249">
        <v>19</v>
      </c>
      <c r="B66" s="236" t="s">
        <v>299</v>
      </c>
      <c r="C66" s="252" t="s">
        <v>300</v>
      </c>
      <c r="D66" s="302"/>
      <c r="E66" s="303"/>
      <c r="F66" s="247">
        <v>350</v>
      </c>
      <c r="G66" s="248">
        <f t="shared" ref="G66" si="68">F66*E66</f>
        <v>0</v>
      </c>
      <c r="H66" s="247">
        <v>400</v>
      </c>
      <c r="I66" s="248">
        <f t="shared" ref="I66" si="69">H66*E66</f>
        <v>0</v>
      </c>
      <c r="J66" s="247">
        <v>1000</v>
      </c>
      <c r="K66" s="248">
        <f t="shared" ref="K66" si="70">J66*E66</f>
        <v>0</v>
      </c>
      <c r="L66" s="247">
        <v>450</v>
      </c>
      <c r="M66" s="248">
        <f t="shared" ref="M66" si="71">L66*E66</f>
        <v>0</v>
      </c>
    </row>
    <row r="67" spans="1:13">
      <c r="A67" s="216"/>
      <c r="B67" s="216"/>
      <c r="C67" s="216"/>
      <c r="D67" s="304"/>
      <c r="E67" s="292"/>
      <c r="F67" s="216"/>
      <c r="G67" s="216"/>
      <c r="H67" s="216"/>
      <c r="I67" s="216"/>
      <c r="J67" s="216"/>
      <c r="K67" s="216"/>
      <c r="L67" s="216"/>
      <c r="M67" s="216"/>
    </row>
    <row r="68" spans="1:13">
      <c r="A68" s="217"/>
      <c r="B68" s="217"/>
      <c r="C68" s="217"/>
      <c r="D68" s="305"/>
      <c r="E68" s="306"/>
      <c r="F68" s="217"/>
      <c r="G68" s="217"/>
      <c r="H68" s="217"/>
      <c r="I68" s="217"/>
      <c r="J68" s="217"/>
      <c r="K68" s="217"/>
      <c r="L68" s="217"/>
      <c r="M68" s="217"/>
    </row>
    <row r="69" spans="1:13">
      <c r="A69" s="249">
        <v>20</v>
      </c>
      <c r="B69" s="301" t="s">
        <v>338</v>
      </c>
      <c r="C69" s="253" t="s">
        <v>281</v>
      </c>
      <c r="D69" s="302"/>
      <c r="E69" s="303"/>
      <c r="F69" s="247">
        <v>0</v>
      </c>
      <c r="G69" s="248">
        <f t="shared" ref="G69" si="72">F69*E69</f>
        <v>0</v>
      </c>
      <c r="H69" s="247">
        <v>0</v>
      </c>
      <c r="I69" s="248">
        <f t="shared" ref="I69" si="73">H69*E69</f>
        <v>0</v>
      </c>
      <c r="J69" s="247">
        <v>24</v>
      </c>
      <c r="K69" s="248">
        <f t="shared" ref="K69" si="74">J69*E69</f>
        <v>0</v>
      </c>
      <c r="L69" s="247">
        <v>24</v>
      </c>
      <c r="M69" s="248">
        <f t="shared" ref="M69" si="75">L69*E69</f>
        <v>0</v>
      </c>
    </row>
    <row r="70" spans="1:13">
      <c r="A70" s="216"/>
      <c r="B70" s="216"/>
      <c r="C70" s="216"/>
      <c r="D70" s="304"/>
      <c r="E70" s="292"/>
      <c r="F70" s="216"/>
      <c r="G70" s="216"/>
      <c r="H70" s="216"/>
      <c r="I70" s="216"/>
      <c r="J70" s="216"/>
      <c r="K70" s="216"/>
      <c r="L70" s="216"/>
      <c r="M70" s="216"/>
    </row>
    <row r="71" spans="1:13">
      <c r="A71" s="217"/>
      <c r="B71" s="217"/>
      <c r="C71" s="217"/>
      <c r="D71" s="305"/>
      <c r="E71" s="306"/>
      <c r="F71" s="217"/>
      <c r="G71" s="217"/>
      <c r="H71" s="217"/>
      <c r="I71" s="217"/>
      <c r="J71" s="217"/>
      <c r="K71" s="217"/>
      <c r="L71" s="217"/>
      <c r="M71" s="217"/>
    </row>
    <row r="72" spans="1:13">
      <c r="A72" s="249">
        <v>21</v>
      </c>
      <c r="B72" s="301" t="s">
        <v>339</v>
      </c>
      <c r="C72" s="253" t="s">
        <v>301</v>
      </c>
      <c r="D72" s="302"/>
      <c r="E72" s="303"/>
      <c r="F72" s="247">
        <v>10</v>
      </c>
      <c r="G72" s="248">
        <f t="shared" ref="G72" si="76">F72*E72</f>
        <v>0</v>
      </c>
      <c r="H72" s="247">
        <v>15</v>
      </c>
      <c r="I72" s="248">
        <f t="shared" ref="I72" si="77">H72*E72</f>
        <v>0</v>
      </c>
      <c r="J72" s="247">
        <v>15</v>
      </c>
      <c r="K72" s="248">
        <f t="shared" ref="K72" si="78">J72*E72</f>
        <v>0</v>
      </c>
      <c r="L72" s="247">
        <v>12</v>
      </c>
      <c r="M72" s="248">
        <f t="shared" ref="M72" si="79">L72*E72</f>
        <v>0</v>
      </c>
    </row>
    <row r="73" spans="1:13">
      <c r="A73" s="216"/>
      <c r="B73" s="216"/>
      <c r="C73" s="216"/>
      <c r="D73" s="304"/>
      <c r="E73" s="292"/>
      <c r="F73" s="216"/>
      <c r="G73" s="216"/>
      <c r="H73" s="216"/>
      <c r="I73" s="216"/>
      <c r="J73" s="216"/>
      <c r="K73" s="216"/>
      <c r="L73" s="216"/>
      <c r="M73" s="216"/>
    </row>
    <row r="74" spans="1:13">
      <c r="A74" s="217"/>
      <c r="B74" s="217"/>
      <c r="C74" s="217"/>
      <c r="D74" s="305"/>
      <c r="E74" s="306"/>
      <c r="F74" s="217"/>
      <c r="G74" s="217"/>
      <c r="H74" s="217"/>
      <c r="I74" s="217"/>
      <c r="J74" s="217"/>
      <c r="K74" s="217"/>
      <c r="L74" s="217"/>
      <c r="M74" s="217"/>
    </row>
    <row r="75" spans="1:13">
      <c r="A75" s="249">
        <v>22</v>
      </c>
      <c r="B75" s="219" t="s">
        <v>302</v>
      </c>
      <c r="C75" s="250" t="s">
        <v>278</v>
      </c>
      <c r="D75" s="302"/>
      <c r="E75" s="303"/>
      <c r="F75" s="247">
        <v>0</v>
      </c>
      <c r="G75" s="248">
        <f t="shared" ref="G75" si="80">F75*E75</f>
        <v>0</v>
      </c>
      <c r="H75" s="247">
        <v>0</v>
      </c>
      <c r="I75" s="248">
        <f t="shared" ref="I75" si="81">H75*E75</f>
        <v>0</v>
      </c>
      <c r="J75" s="247">
        <v>4</v>
      </c>
      <c r="K75" s="248">
        <f t="shared" ref="K75" si="82">J75*E75</f>
        <v>0</v>
      </c>
      <c r="L75" s="247">
        <v>4</v>
      </c>
      <c r="M75" s="248">
        <f t="shared" ref="M75" si="83">L75*E75</f>
        <v>0</v>
      </c>
    </row>
    <row r="76" spans="1:13">
      <c r="A76" s="216"/>
      <c r="B76" s="216"/>
      <c r="C76" s="216"/>
      <c r="D76" s="304"/>
      <c r="E76" s="292"/>
      <c r="F76" s="216"/>
      <c r="G76" s="216"/>
      <c r="H76" s="216"/>
      <c r="I76" s="216"/>
      <c r="J76" s="216"/>
      <c r="K76" s="216"/>
      <c r="L76" s="216"/>
      <c r="M76" s="216"/>
    </row>
    <row r="77" spans="1:13">
      <c r="A77" s="217"/>
      <c r="B77" s="217"/>
      <c r="C77" s="217"/>
      <c r="D77" s="305"/>
      <c r="E77" s="306"/>
      <c r="F77" s="217"/>
      <c r="G77" s="217"/>
      <c r="H77" s="217"/>
      <c r="I77" s="217"/>
      <c r="J77" s="217"/>
      <c r="K77" s="217"/>
      <c r="L77" s="217"/>
      <c r="M77" s="217"/>
    </row>
    <row r="78" spans="1:13">
      <c r="A78" s="249">
        <v>23</v>
      </c>
      <c r="B78" s="219" t="s">
        <v>303</v>
      </c>
      <c r="C78" s="250" t="s">
        <v>304</v>
      </c>
      <c r="D78" s="302"/>
      <c r="E78" s="303"/>
      <c r="F78" s="247">
        <v>200</v>
      </c>
      <c r="G78" s="248">
        <f t="shared" ref="G78" si="84">F78*E78</f>
        <v>0</v>
      </c>
      <c r="H78" s="247">
        <v>200</v>
      </c>
      <c r="I78" s="248">
        <f t="shared" ref="I78" si="85">H78*E78</f>
        <v>0</v>
      </c>
      <c r="J78" s="247">
        <v>200</v>
      </c>
      <c r="K78" s="248">
        <f t="shared" ref="K78" si="86">J78*E78</f>
        <v>0</v>
      </c>
      <c r="L78" s="247">
        <v>800</v>
      </c>
      <c r="M78" s="248">
        <f t="shared" ref="M78" si="87">L78*E78</f>
        <v>0</v>
      </c>
    </row>
    <row r="79" spans="1:13">
      <c r="A79" s="216"/>
      <c r="B79" s="216"/>
      <c r="C79" s="216"/>
      <c r="D79" s="304"/>
      <c r="E79" s="292"/>
      <c r="F79" s="216"/>
      <c r="G79" s="216"/>
      <c r="H79" s="216"/>
      <c r="I79" s="216"/>
      <c r="J79" s="216"/>
      <c r="K79" s="216"/>
      <c r="L79" s="216"/>
      <c r="M79" s="216"/>
    </row>
    <row r="80" spans="1:13">
      <c r="A80" s="217"/>
      <c r="B80" s="217"/>
      <c r="C80" s="217"/>
      <c r="D80" s="305"/>
      <c r="E80" s="306"/>
      <c r="F80" s="217"/>
      <c r="G80" s="217"/>
      <c r="H80" s="217"/>
      <c r="I80" s="217"/>
      <c r="J80" s="217"/>
      <c r="K80" s="217"/>
      <c r="L80" s="217"/>
      <c r="M80" s="217"/>
    </row>
    <row r="81" spans="1:13">
      <c r="A81" s="249">
        <v>24</v>
      </c>
      <c r="B81" s="301" t="s">
        <v>340</v>
      </c>
      <c r="C81" s="250" t="s">
        <v>278</v>
      </c>
      <c r="D81" s="302"/>
      <c r="E81" s="303"/>
      <c r="F81" s="247">
        <v>300</v>
      </c>
      <c r="G81" s="248">
        <f t="shared" ref="G81" si="88">F81*E81</f>
        <v>0</v>
      </c>
      <c r="H81" s="247">
        <v>400</v>
      </c>
      <c r="I81" s="248">
        <f t="shared" ref="I81" si="89">H81*E81</f>
        <v>0</v>
      </c>
      <c r="J81" s="247">
        <v>3200</v>
      </c>
      <c r="K81" s="248">
        <f t="shared" ref="K81" si="90">J81*E81</f>
        <v>0</v>
      </c>
      <c r="L81" s="247">
        <v>3200</v>
      </c>
      <c r="M81" s="248">
        <f t="shared" ref="M81" si="91">L81*E81</f>
        <v>0</v>
      </c>
    </row>
    <row r="82" spans="1:13">
      <c r="A82" s="216"/>
      <c r="B82" s="216"/>
      <c r="C82" s="216"/>
      <c r="D82" s="304"/>
      <c r="E82" s="292"/>
      <c r="F82" s="216"/>
      <c r="G82" s="216"/>
      <c r="H82" s="216"/>
      <c r="I82" s="216"/>
      <c r="J82" s="216"/>
      <c r="K82" s="216"/>
      <c r="L82" s="216"/>
      <c r="M82" s="216"/>
    </row>
    <row r="83" spans="1:13">
      <c r="A83" s="217"/>
      <c r="B83" s="217"/>
      <c r="C83" s="217"/>
      <c r="D83" s="305"/>
      <c r="E83" s="306"/>
      <c r="F83" s="217"/>
      <c r="G83" s="217"/>
      <c r="H83" s="217"/>
      <c r="I83" s="217"/>
      <c r="J83" s="217"/>
      <c r="K83" s="217"/>
      <c r="L83" s="217"/>
      <c r="M83" s="217"/>
    </row>
    <row r="84" spans="1:13">
      <c r="A84" s="249">
        <v>25</v>
      </c>
      <c r="B84" s="219" t="s">
        <v>305</v>
      </c>
      <c r="C84" s="250" t="s">
        <v>306</v>
      </c>
      <c r="D84" s="302"/>
      <c r="E84" s="303"/>
      <c r="F84" s="247">
        <v>0</v>
      </c>
      <c r="G84" s="248">
        <f t="shared" ref="G84" si="92">F84*E84</f>
        <v>0</v>
      </c>
      <c r="H84" s="247">
        <v>5</v>
      </c>
      <c r="I84" s="248">
        <f t="shared" ref="I84" si="93">H84*E84</f>
        <v>0</v>
      </c>
      <c r="J84" s="247">
        <v>10</v>
      </c>
      <c r="K84" s="248">
        <f t="shared" ref="K84" si="94">J84*E84</f>
        <v>0</v>
      </c>
      <c r="L84" s="247">
        <v>10</v>
      </c>
      <c r="M84" s="248">
        <f t="shared" ref="M84" si="95">L84*E84</f>
        <v>0</v>
      </c>
    </row>
    <row r="85" spans="1:13">
      <c r="A85" s="216"/>
      <c r="B85" s="216"/>
      <c r="C85" s="216"/>
      <c r="D85" s="304"/>
      <c r="E85" s="292"/>
      <c r="F85" s="216"/>
      <c r="G85" s="216"/>
      <c r="H85" s="216"/>
      <c r="I85" s="216"/>
      <c r="J85" s="216"/>
      <c r="K85" s="216"/>
      <c r="L85" s="216"/>
      <c r="M85" s="216"/>
    </row>
    <row r="86" spans="1:13">
      <c r="A86" s="217"/>
      <c r="B86" s="217"/>
      <c r="C86" s="217"/>
      <c r="D86" s="305"/>
      <c r="E86" s="306"/>
      <c r="F86" s="217"/>
      <c r="G86" s="217"/>
      <c r="H86" s="217"/>
      <c r="I86" s="217"/>
      <c r="J86" s="217"/>
      <c r="K86" s="217"/>
      <c r="L86" s="217"/>
      <c r="M86" s="217"/>
    </row>
    <row r="87" spans="1:13">
      <c r="A87" s="249">
        <v>26</v>
      </c>
      <c r="B87" s="301" t="s">
        <v>341</v>
      </c>
      <c r="C87" s="250" t="s">
        <v>278</v>
      </c>
      <c r="D87" s="302"/>
      <c r="E87" s="303"/>
      <c r="F87" s="247">
        <v>12</v>
      </c>
      <c r="G87" s="248">
        <f t="shared" ref="G87" si="96">F87*E87</f>
        <v>0</v>
      </c>
      <c r="H87" s="247">
        <v>14</v>
      </c>
      <c r="I87" s="248">
        <f t="shared" ref="I87" si="97">H87*E87</f>
        <v>0</v>
      </c>
      <c r="J87" s="247">
        <v>14</v>
      </c>
      <c r="K87" s="248">
        <f t="shared" ref="K87" si="98">J87*E87</f>
        <v>0</v>
      </c>
      <c r="L87" s="247">
        <v>14</v>
      </c>
      <c r="M87" s="248">
        <f t="shared" ref="M87" si="99">L87*E87</f>
        <v>0</v>
      </c>
    </row>
    <row r="88" spans="1:13">
      <c r="A88" s="216"/>
      <c r="B88" s="216"/>
      <c r="C88" s="216"/>
      <c r="D88" s="304"/>
      <c r="E88" s="292"/>
      <c r="F88" s="216"/>
      <c r="G88" s="216"/>
      <c r="H88" s="216"/>
      <c r="I88" s="216"/>
      <c r="J88" s="216"/>
      <c r="K88" s="216"/>
      <c r="L88" s="216"/>
      <c r="M88" s="216"/>
    </row>
    <row r="89" spans="1:13">
      <c r="A89" s="217"/>
      <c r="B89" s="217"/>
      <c r="C89" s="217"/>
      <c r="D89" s="305"/>
      <c r="E89" s="306"/>
      <c r="F89" s="217"/>
      <c r="G89" s="217"/>
      <c r="H89" s="217"/>
      <c r="I89" s="217"/>
      <c r="J89" s="217"/>
      <c r="K89" s="217"/>
      <c r="L89" s="217"/>
      <c r="M89" s="217"/>
    </row>
    <row r="90" spans="1:13">
      <c r="A90" s="249">
        <v>27</v>
      </c>
      <c r="B90" s="301" t="s">
        <v>342</v>
      </c>
      <c r="C90" s="250" t="s">
        <v>278</v>
      </c>
      <c r="D90" s="302"/>
      <c r="E90" s="303"/>
      <c r="F90" s="247">
        <v>24</v>
      </c>
      <c r="G90" s="248">
        <f t="shared" ref="G90" si="100">F90*E90</f>
        <v>0</v>
      </c>
      <c r="H90" s="247">
        <v>58</v>
      </c>
      <c r="I90" s="248">
        <f t="shared" ref="I90" si="101">H90*E90</f>
        <v>0</v>
      </c>
      <c r="J90" s="247">
        <v>58</v>
      </c>
      <c r="K90" s="248">
        <f t="shared" ref="K90" si="102">J90*E90</f>
        <v>0</v>
      </c>
      <c r="L90" s="247">
        <v>58</v>
      </c>
      <c r="M90" s="248">
        <f t="shared" ref="M90" si="103">L90*E90</f>
        <v>0</v>
      </c>
    </row>
    <row r="91" spans="1:13">
      <c r="A91" s="216"/>
      <c r="B91" s="216"/>
      <c r="C91" s="216"/>
      <c r="D91" s="304"/>
      <c r="E91" s="292"/>
      <c r="F91" s="216"/>
      <c r="G91" s="216"/>
      <c r="H91" s="216"/>
      <c r="I91" s="216"/>
      <c r="J91" s="216"/>
      <c r="K91" s="216"/>
      <c r="L91" s="216"/>
      <c r="M91" s="216"/>
    </row>
    <row r="92" spans="1:13">
      <c r="A92" s="217"/>
      <c r="B92" s="217"/>
      <c r="C92" s="217"/>
      <c r="D92" s="305"/>
      <c r="E92" s="306"/>
      <c r="F92" s="217"/>
      <c r="G92" s="217"/>
      <c r="H92" s="217"/>
      <c r="I92" s="217"/>
      <c r="J92" s="217"/>
      <c r="K92" s="217"/>
      <c r="L92" s="217"/>
      <c r="M92" s="217"/>
    </row>
    <row r="93" spans="1:13">
      <c r="A93" s="249">
        <v>28</v>
      </c>
      <c r="B93" s="301" t="s">
        <v>343</v>
      </c>
      <c r="C93" s="250" t="s">
        <v>307</v>
      </c>
      <c r="D93" s="302"/>
      <c r="E93" s="303"/>
      <c r="F93" s="247">
        <v>1600</v>
      </c>
      <c r="G93" s="248">
        <f t="shared" ref="G93" si="104">F93*E93</f>
        <v>0</v>
      </c>
      <c r="H93" s="247">
        <v>1600</v>
      </c>
      <c r="I93" s="248">
        <f t="shared" ref="I93" si="105">H93*E93</f>
        <v>0</v>
      </c>
      <c r="J93" s="247">
        <v>4000</v>
      </c>
      <c r="K93" s="248">
        <f t="shared" ref="K93" si="106">J93*E93</f>
        <v>0</v>
      </c>
      <c r="L93" s="247">
        <v>1600</v>
      </c>
      <c r="M93" s="248">
        <f t="shared" ref="M93" si="107">L93*E93</f>
        <v>0</v>
      </c>
    </row>
    <row r="94" spans="1:13">
      <c r="A94" s="216"/>
      <c r="B94" s="216"/>
      <c r="C94" s="216"/>
      <c r="D94" s="304"/>
      <c r="E94" s="292"/>
      <c r="F94" s="216"/>
      <c r="G94" s="216"/>
      <c r="H94" s="216"/>
      <c r="I94" s="216"/>
      <c r="J94" s="216"/>
      <c r="K94" s="216"/>
      <c r="L94" s="216"/>
      <c r="M94" s="216"/>
    </row>
    <row r="95" spans="1:13">
      <c r="A95" s="217"/>
      <c r="B95" s="217"/>
      <c r="C95" s="217"/>
      <c r="D95" s="305"/>
      <c r="E95" s="306"/>
      <c r="F95" s="217"/>
      <c r="G95" s="217"/>
      <c r="H95" s="217"/>
      <c r="I95" s="217"/>
      <c r="J95" s="217"/>
      <c r="K95" s="217"/>
      <c r="L95" s="217"/>
      <c r="M95" s="217"/>
    </row>
    <row r="96" spans="1:13">
      <c r="A96" s="249">
        <v>29</v>
      </c>
      <c r="B96" s="301" t="s">
        <v>344</v>
      </c>
      <c r="C96" s="250" t="s">
        <v>283</v>
      </c>
      <c r="D96" s="302"/>
      <c r="E96" s="303"/>
      <c r="F96" s="247">
        <v>0</v>
      </c>
      <c r="G96" s="248">
        <f t="shared" ref="G96" si="108">F96*E96</f>
        <v>0</v>
      </c>
      <c r="H96" s="247">
        <v>150</v>
      </c>
      <c r="I96" s="248">
        <f t="shared" ref="I96" si="109">H96*E96</f>
        <v>0</v>
      </c>
      <c r="J96" s="247">
        <v>250</v>
      </c>
      <c r="K96" s="248">
        <f t="shared" ref="K96" si="110">J96*E96</f>
        <v>0</v>
      </c>
      <c r="L96" s="247">
        <v>250</v>
      </c>
      <c r="M96" s="248">
        <f t="shared" ref="M96" si="111">L96*E96</f>
        <v>0</v>
      </c>
    </row>
    <row r="97" spans="1:13">
      <c r="A97" s="216"/>
      <c r="B97" s="216"/>
      <c r="C97" s="216"/>
      <c r="D97" s="304"/>
      <c r="E97" s="292"/>
      <c r="F97" s="216"/>
      <c r="G97" s="216"/>
      <c r="H97" s="216"/>
      <c r="I97" s="216"/>
      <c r="J97" s="216"/>
      <c r="K97" s="216"/>
      <c r="L97" s="216"/>
      <c r="M97" s="216"/>
    </row>
    <row r="98" spans="1:13">
      <c r="A98" s="217"/>
      <c r="B98" s="217"/>
      <c r="C98" s="217"/>
      <c r="D98" s="305"/>
      <c r="E98" s="306"/>
      <c r="F98" s="217"/>
      <c r="G98" s="217"/>
      <c r="H98" s="217"/>
      <c r="I98" s="217"/>
      <c r="J98" s="217"/>
      <c r="K98" s="217"/>
      <c r="L98" s="217"/>
      <c r="M98" s="217"/>
    </row>
    <row r="99" spans="1:13">
      <c r="A99" s="249">
        <v>30</v>
      </c>
      <c r="B99" s="219" t="s">
        <v>308</v>
      </c>
      <c r="C99" s="250" t="s">
        <v>278</v>
      </c>
      <c r="D99" s="302"/>
      <c r="E99" s="303"/>
      <c r="F99" s="247">
        <v>6</v>
      </c>
      <c r="G99" s="248">
        <f t="shared" ref="G99" si="112">F99*E99</f>
        <v>0</v>
      </c>
      <c r="H99" s="247">
        <v>5</v>
      </c>
      <c r="I99" s="248">
        <f t="shared" ref="I99" si="113">H99*E99</f>
        <v>0</v>
      </c>
      <c r="J99" s="247">
        <v>12</v>
      </c>
      <c r="K99" s="248">
        <f t="shared" ref="K99" si="114">J99*E99</f>
        <v>0</v>
      </c>
      <c r="L99" s="247">
        <v>12</v>
      </c>
      <c r="M99" s="248">
        <f t="shared" ref="M99" si="115">L99*E99</f>
        <v>0</v>
      </c>
    </row>
    <row r="100" spans="1:13">
      <c r="A100" s="216"/>
      <c r="B100" s="216"/>
      <c r="C100" s="216"/>
      <c r="D100" s="304"/>
      <c r="E100" s="292"/>
      <c r="F100" s="216"/>
      <c r="G100" s="216"/>
      <c r="H100" s="216"/>
      <c r="I100" s="216"/>
      <c r="J100" s="216"/>
      <c r="K100" s="216"/>
      <c r="L100" s="216"/>
      <c r="M100" s="216"/>
    </row>
    <row r="101" spans="1:13">
      <c r="A101" s="217"/>
      <c r="B101" s="217"/>
      <c r="C101" s="217"/>
      <c r="D101" s="305"/>
      <c r="E101" s="306"/>
      <c r="F101" s="217"/>
      <c r="G101" s="217"/>
      <c r="H101" s="217"/>
      <c r="I101" s="217"/>
      <c r="J101" s="217"/>
      <c r="K101" s="217"/>
      <c r="L101" s="217"/>
      <c r="M101" s="217"/>
    </row>
    <row r="102" spans="1:13">
      <c r="A102" s="249">
        <v>31</v>
      </c>
      <c r="B102" s="219" t="s">
        <v>309</v>
      </c>
      <c r="C102" s="250" t="s">
        <v>278</v>
      </c>
      <c r="D102" s="302"/>
      <c r="E102" s="303"/>
      <c r="F102" s="247">
        <v>12</v>
      </c>
      <c r="G102" s="248">
        <f t="shared" ref="G102" si="116">F102*E102</f>
        <v>0</v>
      </c>
      <c r="H102" s="247">
        <v>24</v>
      </c>
      <c r="I102" s="248">
        <f t="shared" ref="I102" si="117">H102*E102</f>
        <v>0</v>
      </c>
      <c r="J102" s="247">
        <v>24</v>
      </c>
      <c r="K102" s="248">
        <f t="shared" ref="K102" si="118">J102*E102</f>
        <v>0</v>
      </c>
      <c r="L102" s="247">
        <v>12</v>
      </c>
      <c r="M102" s="248">
        <f t="shared" ref="M102" si="119">L102*E102</f>
        <v>0</v>
      </c>
    </row>
    <row r="103" spans="1:13">
      <c r="A103" s="216"/>
      <c r="B103" s="216"/>
      <c r="C103" s="216"/>
      <c r="D103" s="304"/>
      <c r="E103" s="292"/>
      <c r="F103" s="216"/>
      <c r="G103" s="216"/>
      <c r="H103" s="216"/>
      <c r="I103" s="216"/>
      <c r="J103" s="216"/>
      <c r="K103" s="216"/>
      <c r="L103" s="216"/>
      <c r="M103" s="216"/>
    </row>
    <row r="104" spans="1:13">
      <c r="A104" s="217"/>
      <c r="B104" s="217"/>
      <c r="C104" s="217"/>
      <c r="D104" s="305"/>
      <c r="E104" s="306"/>
      <c r="F104" s="217"/>
      <c r="G104" s="217"/>
      <c r="H104" s="217"/>
      <c r="I104" s="217"/>
      <c r="J104" s="217"/>
      <c r="K104" s="217"/>
      <c r="L104" s="217"/>
      <c r="M104" s="217"/>
    </row>
    <row r="105" spans="1:13" ht="51.75" customHeight="1">
      <c r="A105" s="249">
        <v>32</v>
      </c>
      <c r="B105" s="219" t="s">
        <v>310</v>
      </c>
      <c r="C105" s="250" t="s">
        <v>278</v>
      </c>
      <c r="D105" s="302"/>
      <c r="E105" s="303"/>
      <c r="F105" s="247">
        <v>2</v>
      </c>
      <c r="G105" s="248">
        <f t="shared" ref="G105" si="120">F105*E105</f>
        <v>0</v>
      </c>
      <c r="H105" s="247">
        <v>2</v>
      </c>
      <c r="I105" s="248">
        <f t="shared" ref="I105" si="121">H105*E105</f>
        <v>0</v>
      </c>
      <c r="J105" s="247">
        <v>2</v>
      </c>
      <c r="K105" s="248">
        <f t="shared" ref="K105" si="122">J105*E105</f>
        <v>0</v>
      </c>
      <c r="L105" s="247">
        <v>2</v>
      </c>
      <c r="M105" s="248">
        <f t="shared" ref="M105" si="123">L105*E105</f>
        <v>0</v>
      </c>
    </row>
    <row r="106" spans="1:13" ht="45" customHeight="1">
      <c r="A106" s="216"/>
      <c r="B106" s="216"/>
      <c r="C106" s="216"/>
      <c r="D106" s="304"/>
      <c r="E106" s="292"/>
      <c r="F106" s="216"/>
      <c r="G106" s="216"/>
      <c r="H106" s="216"/>
      <c r="I106" s="216"/>
      <c r="J106" s="216"/>
      <c r="K106" s="216"/>
      <c r="L106" s="216"/>
      <c r="M106" s="216"/>
    </row>
    <row r="107" spans="1:13" ht="60" customHeight="1">
      <c r="A107" s="217"/>
      <c r="B107" s="217"/>
      <c r="C107" s="217"/>
      <c r="D107" s="305"/>
      <c r="E107" s="306"/>
      <c r="F107" s="217"/>
      <c r="G107" s="217"/>
      <c r="H107" s="217"/>
      <c r="I107" s="217"/>
      <c r="J107" s="217"/>
      <c r="K107" s="217"/>
      <c r="L107" s="217"/>
      <c r="M107" s="217"/>
    </row>
    <row r="108" spans="1:13" ht="48.75" customHeight="1">
      <c r="A108" s="249">
        <v>33</v>
      </c>
      <c r="B108" s="301" t="s">
        <v>345</v>
      </c>
      <c r="C108" s="250" t="s">
        <v>278</v>
      </c>
      <c r="D108" s="302"/>
      <c r="E108" s="303"/>
      <c r="F108" s="247">
        <v>2</v>
      </c>
      <c r="G108" s="248">
        <f t="shared" ref="G108" si="124">F108*E108</f>
        <v>0</v>
      </c>
      <c r="H108" s="247">
        <v>2</v>
      </c>
      <c r="I108" s="248">
        <f t="shared" ref="I108" si="125">H108*E108</f>
        <v>0</v>
      </c>
      <c r="J108" s="247">
        <v>2</v>
      </c>
      <c r="K108" s="248">
        <f t="shared" ref="K108" si="126">J108*E108</f>
        <v>0</v>
      </c>
      <c r="L108" s="247">
        <v>2</v>
      </c>
      <c r="M108" s="248">
        <f t="shared" ref="M108" si="127">L108*E108</f>
        <v>0</v>
      </c>
    </row>
    <row r="109" spans="1:13" ht="54" customHeight="1">
      <c r="A109" s="216"/>
      <c r="B109" s="216"/>
      <c r="C109" s="216"/>
      <c r="D109" s="304"/>
      <c r="E109" s="292"/>
      <c r="F109" s="216"/>
      <c r="G109" s="216"/>
      <c r="H109" s="216"/>
      <c r="I109" s="216"/>
      <c r="J109" s="216"/>
      <c r="K109" s="216"/>
      <c r="L109" s="216"/>
      <c r="M109" s="216"/>
    </row>
    <row r="110" spans="1:13" ht="54.75" customHeight="1">
      <c r="A110" s="217"/>
      <c r="B110" s="217"/>
      <c r="C110" s="217"/>
      <c r="D110" s="305"/>
      <c r="E110" s="306"/>
      <c r="F110" s="217"/>
      <c r="G110" s="217"/>
      <c r="H110" s="217"/>
      <c r="I110" s="217"/>
      <c r="J110" s="217"/>
      <c r="K110" s="217"/>
      <c r="L110" s="217"/>
      <c r="M110" s="217"/>
    </row>
    <row r="111" spans="1:13">
      <c r="A111" s="249">
        <v>34</v>
      </c>
      <c r="B111" s="219" t="s">
        <v>311</v>
      </c>
      <c r="C111" s="250" t="s">
        <v>278</v>
      </c>
      <c r="D111" s="302"/>
      <c r="E111" s="303"/>
      <c r="F111" s="247">
        <v>12</v>
      </c>
      <c r="G111" s="248">
        <f t="shared" ref="G111" si="128">F111*E111</f>
        <v>0</v>
      </c>
      <c r="H111" s="247">
        <v>12</v>
      </c>
      <c r="I111" s="248">
        <f t="shared" ref="I111" si="129">H111*E111</f>
        <v>0</v>
      </c>
      <c r="J111" s="247">
        <v>0</v>
      </c>
      <c r="K111" s="248">
        <f t="shared" ref="K111" si="130">J111*E111</f>
        <v>0</v>
      </c>
      <c r="L111" s="247">
        <v>12</v>
      </c>
      <c r="M111" s="248">
        <f t="shared" ref="M111" si="131">L111*E111</f>
        <v>0</v>
      </c>
    </row>
    <row r="112" spans="1:13">
      <c r="A112" s="216"/>
      <c r="B112" s="216"/>
      <c r="C112" s="216"/>
      <c r="D112" s="304"/>
      <c r="E112" s="292"/>
      <c r="F112" s="216"/>
      <c r="G112" s="216"/>
      <c r="H112" s="216"/>
      <c r="I112" s="216"/>
      <c r="J112" s="216"/>
      <c r="K112" s="216"/>
      <c r="L112" s="216"/>
      <c r="M112" s="216"/>
    </row>
    <row r="113" spans="1:13">
      <c r="A113" s="217"/>
      <c r="B113" s="217"/>
      <c r="C113" s="217"/>
      <c r="D113" s="305"/>
      <c r="E113" s="306"/>
      <c r="F113" s="217"/>
      <c r="G113" s="217"/>
      <c r="H113" s="217"/>
      <c r="I113" s="217"/>
      <c r="J113" s="217"/>
      <c r="K113" s="217"/>
      <c r="L113" s="217"/>
      <c r="M113" s="217"/>
    </row>
    <row r="114" spans="1:13">
      <c r="A114" s="249">
        <v>35</v>
      </c>
      <c r="B114" s="219" t="s">
        <v>312</v>
      </c>
      <c r="C114" s="250" t="s">
        <v>278</v>
      </c>
      <c r="D114" s="302"/>
      <c r="E114" s="303"/>
      <c r="F114" s="247">
        <v>12</v>
      </c>
      <c r="G114" s="248">
        <f t="shared" ref="G114" si="132">F114*E114</f>
        <v>0</v>
      </c>
      <c r="H114" s="247">
        <v>20</v>
      </c>
      <c r="I114" s="248">
        <f t="shared" ref="I114" si="133">H114*E114</f>
        <v>0</v>
      </c>
      <c r="J114" s="247">
        <v>20</v>
      </c>
      <c r="K114" s="248">
        <f t="shared" ref="K114" si="134">J114*E114</f>
        <v>0</v>
      </c>
      <c r="L114" s="247">
        <v>20</v>
      </c>
      <c r="M114" s="248">
        <f t="shared" ref="M114" si="135">L114*E114</f>
        <v>0</v>
      </c>
    </row>
    <row r="115" spans="1:13">
      <c r="A115" s="216"/>
      <c r="B115" s="216"/>
      <c r="C115" s="216"/>
      <c r="D115" s="304"/>
      <c r="E115" s="292"/>
      <c r="F115" s="216"/>
      <c r="G115" s="216"/>
      <c r="H115" s="216"/>
      <c r="I115" s="216"/>
      <c r="J115" s="216"/>
      <c r="K115" s="216"/>
      <c r="L115" s="216"/>
      <c r="M115" s="216"/>
    </row>
    <row r="116" spans="1:13">
      <c r="A116" s="217"/>
      <c r="B116" s="217"/>
      <c r="C116" s="217"/>
      <c r="D116" s="305"/>
      <c r="E116" s="306"/>
      <c r="F116" s="217"/>
      <c r="G116" s="217"/>
      <c r="H116" s="217"/>
      <c r="I116" s="217"/>
      <c r="J116" s="217"/>
      <c r="K116" s="217"/>
      <c r="L116" s="217"/>
      <c r="M116" s="217"/>
    </row>
    <row r="117" spans="1:13">
      <c r="A117" s="249">
        <v>36</v>
      </c>
      <c r="B117" s="301" t="s">
        <v>346</v>
      </c>
      <c r="C117" s="250" t="s">
        <v>313</v>
      </c>
      <c r="D117" s="302"/>
      <c r="E117" s="303"/>
      <c r="F117" s="247">
        <v>0</v>
      </c>
      <c r="G117" s="248">
        <f t="shared" ref="G117" si="136">F117*E117</f>
        <v>0</v>
      </c>
      <c r="H117" s="247">
        <v>24</v>
      </c>
      <c r="I117" s="248">
        <f t="shared" ref="I117" si="137">H117*E117</f>
        <v>0</v>
      </c>
      <c r="J117" s="247">
        <v>100</v>
      </c>
      <c r="K117" s="248">
        <f t="shared" ref="K117" si="138">J117*E117</f>
        <v>0</v>
      </c>
      <c r="L117" s="247">
        <v>100</v>
      </c>
      <c r="M117" s="248">
        <f t="shared" ref="M117" si="139">L117*E117</f>
        <v>0</v>
      </c>
    </row>
    <row r="118" spans="1:13">
      <c r="A118" s="216"/>
      <c r="B118" s="216"/>
      <c r="C118" s="216"/>
      <c r="D118" s="304"/>
      <c r="E118" s="292"/>
      <c r="F118" s="216"/>
      <c r="G118" s="216"/>
      <c r="H118" s="216"/>
      <c r="I118" s="216"/>
      <c r="J118" s="216"/>
      <c r="K118" s="216"/>
      <c r="L118" s="216"/>
      <c r="M118" s="216"/>
    </row>
    <row r="119" spans="1:13" ht="46.5" customHeight="1">
      <c r="A119" s="217"/>
      <c r="B119" s="217"/>
      <c r="C119" s="217"/>
      <c r="D119" s="305"/>
      <c r="E119" s="306"/>
      <c r="F119" s="217"/>
      <c r="G119" s="217"/>
      <c r="H119" s="217"/>
      <c r="I119" s="217"/>
      <c r="J119" s="217"/>
      <c r="K119" s="217"/>
      <c r="L119" s="217"/>
      <c r="M119" s="217"/>
    </row>
    <row r="120" spans="1:13">
      <c r="A120" s="249">
        <v>37</v>
      </c>
      <c r="B120" s="219" t="s">
        <v>314</v>
      </c>
      <c r="C120" s="250" t="s">
        <v>315</v>
      </c>
      <c r="D120" s="302"/>
      <c r="E120" s="303"/>
      <c r="F120" s="247">
        <v>0</v>
      </c>
      <c r="G120" s="248">
        <f t="shared" ref="G120" si="140">F120*E120</f>
        <v>0</v>
      </c>
      <c r="H120" s="247">
        <v>48</v>
      </c>
      <c r="I120" s="248">
        <f t="shared" ref="I120" si="141">H120*E120</f>
        <v>0</v>
      </c>
      <c r="J120" s="247">
        <v>48</v>
      </c>
      <c r="K120" s="248">
        <f t="shared" ref="K120" si="142">J120*E120</f>
        <v>0</v>
      </c>
      <c r="L120" s="247">
        <v>60</v>
      </c>
      <c r="M120" s="248">
        <f t="shared" ref="M120" si="143">L120*E120</f>
        <v>0</v>
      </c>
    </row>
    <row r="121" spans="1:13">
      <c r="A121" s="216"/>
      <c r="B121" s="216"/>
      <c r="C121" s="216"/>
      <c r="D121" s="304"/>
      <c r="E121" s="292"/>
      <c r="F121" s="216"/>
      <c r="G121" s="216"/>
      <c r="H121" s="216"/>
      <c r="I121" s="216"/>
      <c r="J121" s="216"/>
      <c r="K121" s="216"/>
      <c r="L121" s="216"/>
      <c r="M121" s="216"/>
    </row>
    <row r="122" spans="1:13">
      <c r="A122" s="217"/>
      <c r="B122" s="217"/>
      <c r="C122" s="217"/>
      <c r="D122" s="305"/>
      <c r="E122" s="306"/>
      <c r="F122" s="217"/>
      <c r="G122" s="217"/>
      <c r="H122" s="217"/>
      <c r="I122" s="217"/>
      <c r="J122" s="217"/>
      <c r="K122" s="217"/>
      <c r="L122" s="217"/>
      <c r="M122" s="217"/>
    </row>
    <row r="123" spans="1:13">
      <c r="A123" s="249">
        <v>38</v>
      </c>
      <c r="B123" s="219" t="s">
        <v>316</v>
      </c>
      <c r="C123" s="250" t="s">
        <v>278</v>
      </c>
      <c r="D123" s="302"/>
      <c r="E123" s="303"/>
      <c r="F123" s="247">
        <v>0</v>
      </c>
      <c r="G123" s="248">
        <f t="shared" ref="G123" si="144">F123*E123</f>
        <v>0</v>
      </c>
      <c r="H123" s="247">
        <v>0</v>
      </c>
      <c r="I123" s="248">
        <f t="shared" ref="I123" si="145">H123*E123</f>
        <v>0</v>
      </c>
      <c r="J123" s="247">
        <v>5</v>
      </c>
      <c r="K123" s="248">
        <f t="shared" ref="K123" si="146">J123*E123</f>
        <v>0</v>
      </c>
      <c r="L123" s="247">
        <v>5</v>
      </c>
      <c r="M123" s="248">
        <f t="shared" ref="M123" si="147">L123*E123</f>
        <v>0</v>
      </c>
    </row>
    <row r="124" spans="1:13">
      <c r="A124" s="216"/>
      <c r="B124" s="216"/>
      <c r="C124" s="216"/>
      <c r="D124" s="304"/>
      <c r="E124" s="292"/>
      <c r="F124" s="216"/>
      <c r="G124" s="216"/>
      <c r="H124" s="216"/>
      <c r="I124" s="216"/>
      <c r="J124" s="216"/>
      <c r="K124" s="216"/>
      <c r="L124" s="216"/>
      <c r="M124" s="216"/>
    </row>
    <row r="125" spans="1:13">
      <c r="A125" s="217"/>
      <c r="B125" s="217"/>
      <c r="C125" s="217"/>
      <c r="D125" s="305"/>
      <c r="E125" s="306"/>
      <c r="F125" s="217"/>
      <c r="G125" s="217"/>
      <c r="H125" s="217"/>
      <c r="I125" s="217"/>
      <c r="J125" s="217"/>
      <c r="K125" s="217"/>
      <c r="L125" s="217"/>
      <c r="M125" s="217"/>
    </row>
    <row r="126" spans="1:13">
      <c r="A126" s="249">
        <v>39</v>
      </c>
      <c r="B126" s="219" t="s">
        <v>317</v>
      </c>
      <c r="C126" s="250" t="s">
        <v>278</v>
      </c>
      <c r="D126" s="302"/>
      <c r="E126" s="303"/>
      <c r="F126" s="247">
        <v>6</v>
      </c>
      <c r="G126" s="248">
        <f t="shared" ref="G126" si="148">F126*E126</f>
        <v>0</v>
      </c>
      <c r="H126" s="247">
        <v>5</v>
      </c>
      <c r="I126" s="248">
        <f t="shared" ref="I126" si="149">H126*E126</f>
        <v>0</v>
      </c>
      <c r="J126" s="247">
        <v>10</v>
      </c>
      <c r="K126" s="248">
        <f t="shared" ref="K126" si="150">J126*E126</f>
        <v>0</v>
      </c>
      <c r="L126" s="247">
        <v>10</v>
      </c>
      <c r="M126" s="248">
        <f t="shared" ref="M126" si="151">L126*E126</f>
        <v>0</v>
      </c>
    </row>
    <row r="127" spans="1:13">
      <c r="A127" s="216"/>
      <c r="B127" s="216"/>
      <c r="C127" s="216"/>
      <c r="D127" s="304"/>
      <c r="E127" s="292"/>
      <c r="F127" s="216"/>
      <c r="G127" s="216"/>
      <c r="H127" s="216"/>
      <c r="I127" s="216"/>
      <c r="J127" s="216"/>
      <c r="K127" s="216"/>
      <c r="L127" s="216"/>
      <c r="M127" s="216"/>
    </row>
    <row r="128" spans="1:13">
      <c r="A128" s="217"/>
      <c r="B128" s="217"/>
      <c r="C128" s="217"/>
      <c r="D128" s="305"/>
      <c r="E128" s="306"/>
      <c r="F128" s="217"/>
      <c r="G128" s="217"/>
      <c r="H128" s="217"/>
      <c r="I128" s="217"/>
      <c r="J128" s="217"/>
      <c r="K128" s="217"/>
      <c r="L128" s="217"/>
      <c r="M128" s="217"/>
    </row>
    <row r="129" spans="1:13">
      <c r="A129" s="249">
        <v>40</v>
      </c>
      <c r="B129" s="301" t="s">
        <v>347</v>
      </c>
      <c r="C129" s="250" t="s">
        <v>278</v>
      </c>
      <c r="D129" s="302"/>
      <c r="E129" s="303"/>
      <c r="F129" s="247">
        <v>0</v>
      </c>
      <c r="G129" s="248">
        <f t="shared" ref="G129" si="152">F129*E129</f>
        <v>0</v>
      </c>
      <c r="H129" s="247">
        <v>12</v>
      </c>
      <c r="I129" s="248">
        <f t="shared" ref="I129" si="153">H129*E129</f>
        <v>0</v>
      </c>
      <c r="J129" s="247">
        <v>24</v>
      </c>
      <c r="K129" s="248">
        <f t="shared" ref="K129" si="154">J129*E129</f>
        <v>0</v>
      </c>
      <c r="L129" s="247">
        <v>12</v>
      </c>
      <c r="M129" s="248">
        <f t="shared" ref="M129" si="155">L129*E129</f>
        <v>0</v>
      </c>
    </row>
    <row r="130" spans="1:13">
      <c r="A130" s="216"/>
      <c r="B130" s="216"/>
      <c r="C130" s="216"/>
      <c r="D130" s="304"/>
      <c r="E130" s="292"/>
      <c r="F130" s="216"/>
      <c r="G130" s="216"/>
      <c r="H130" s="216"/>
      <c r="I130" s="216"/>
      <c r="J130" s="216"/>
      <c r="K130" s="216"/>
      <c r="L130" s="216"/>
      <c r="M130" s="216"/>
    </row>
    <row r="131" spans="1:13">
      <c r="A131" s="217"/>
      <c r="B131" s="217"/>
      <c r="C131" s="217"/>
      <c r="D131" s="305"/>
      <c r="E131" s="306"/>
      <c r="F131" s="217"/>
      <c r="G131" s="217"/>
      <c r="H131" s="217"/>
      <c r="I131" s="217"/>
      <c r="J131" s="217"/>
      <c r="K131" s="217"/>
      <c r="L131" s="217"/>
      <c r="M131" s="217"/>
    </row>
    <row r="132" spans="1:13">
      <c r="A132" s="249">
        <v>41</v>
      </c>
      <c r="B132" s="301" t="s">
        <v>348</v>
      </c>
      <c r="C132" s="250" t="s">
        <v>278</v>
      </c>
      <c r="D132" s="302"/>
      <c r="E132" s="303"/>
      <c r="F132" s="247">
        <v>0</v>
      </c>
      <c r="G132" s="248">
        <f t="shared" ref="G132" si="156">F132*E132</f>
        <v>0</v>
      </c>
      <c r="H132" s="247">
        <v>12</v>
      </c>
      <c r="I132" s="248">
        <f t="shared" ref="I132" si="157">H132*E132</f>
        <v>0</v>
      </c>
      <c r="J132" s="247">
        <v>14</v>
      </c>
      <c r="K132" s="248">
        <f t="shared" ref="K132" si="158">J132*E132</f>
        <v>0</v>
      </c>
      <c r="L132" s="247">
        <v>12</v>
      </c>
      <c r="M132" s="248">
        <f t="shared" ref="M132" si="159">L132*E132</f>
        <v>0</v>
      </c>
    </row>
    <row r="133" spans="1:13">
      <c r="A133" s="216"/>
      <c r="B133" s="216"/>
      <c r="C133" s="216"/>
      <c r="D133" s="304"/>
      <c r="E133" s="292"/>
      <c r="F133" s="216"/>
      <c r="G133" s="216"/>
      <c r="H133" s="216"/>
      <c r="I133" s="216"/>
      <c r="J133" s="216"/>
      <c r="K133" s="216"/>
      <c r="L133" s="216"/>
      <c r="M133" s="216"/>
    </row>
    <row r="134" spans="1:13">
      <c r="A134" s="217"/>
      <c r="B134" s="217"/>
      <c r="C134" s="217"/>
      <c r="D134" s="305"/>
      <c r="E134" s="306"/>
      <c r="F134" s="217"/>
      <c r="G134" s="217"/>
      <c r="H134" s="217"/>
      <c r="I134" s="217"/>
      <c r="J134" s="217"/>
      <c r="K134" s="217"/>
      <c r="L134" s="217"/>
      <c r="M134" s="217"/>
    </row>
    <row r="135" spans="1:13">
      <c r="A135" s="249">
        <v>42</v>
      </c>
      <c r="B135" s="219" t="s">
        <v>318</v>
      </c>
      <c r="C135" s="250" t="s">
        <v>278</v>
      </c>
      <c r="D135" s="302"/>
      <c r="E135" s="303"/>
      <c r="F135" s="247">
        <v>0</v>
      </c>
      <c r="G135" s="248">
        <f t="shared" ref="G135" si="160">F135*E135</f>
        <v>0</v>
      </c>
      <c r="H135" s="247">
        <v>12</v>
      </c>
      <c r="I135" s="248">
        <f t="shared" ref="I135" si="161">H135*E135</f>
        <v>0</v>
      </c>
      <c r="J135" s="247">
        <v>24</v>
      </c>
      <c r="K135" s="248">
        <f t="shared" ref="K135" si="162">J135*E135</f>
        <v>0</v>
      </c>
      <c r="L135" s="247">
        <v>24</v>
      </c>
      <c r="M135" s="248">
        <f t="shared" ref="M135" si="163">L135*E135</f>
        <v>0</v>
      </c>
    </row>
    <row r="136" spans="1:13">
      <c r="A136" s="216"/>
      <c r="B136" s="216"/>
      <c r="C136" s="216"/>
      <c r="D136" s="304"/>
      <c r="E136" s="292"/>
      <c r="F136" s="216"/>
      <c r="G136" s="216"/>
      <c r="H136" s="216"/>
      <c r="I136" s="216"/>
      <c r="J136" s="216"/>
      <c r="K136" s="216"/>
      <c r="L136" s="216"/>
      <c r="M136" s="216"/>
    </row>
    <row r="137" spans="1:13">
      <c r="A137" s="217"/>
      <c r="B137" s="217"/>
      <c r="C137" s="217"/>
      <c r="D137" s="305"/>
      <c r="E137" s="306"/>
      <c r="F137" s="217"/>
      <c r="G137" s="217"/>
      <c r="H137" s="217"/>
      <c r="I137" s="217"/>
      <c r="J137" s="217"/>
      <c r="K137" s="217"/>
      <c r="L137" s="217"/>
      <c r="M137" s="217"/>
    </row>
    <row r="138" spans="1:13">
      <c r="A138" s="249">
        <v>43</v>
      </c>
      <c r="B138" s="219" t="s">
        <v>319</v>
      </c>
      <c r="C138" s="250" t="s">
        <v>320</v>
      </c>
      <c r="D138" s="302"/>
      <c r="E138" s="303"/>
      <c r="F138" s="247">
        <v>12</v>
      </c>
      <c r="G138" s="248">
        <f t="shared" ref="G138" si="164">F138*E138</f>
        <v>0</v>
      </c>
      <c r="H138" s="247">
        <v>12</v>
      </c>
      <c r="I138" s="248">
        <f t="shared" ref="I138" si="165">H138*E138</f>
        <v>0</v>
      </c>
      <c r="J138" s="247">
        <v>12</v>
      </c>
      <c r="K138" s="248">
        <f t="shared" ref="K138" si="166">J138*E138</f>
        <v>0</v>
      </c>
      <c r="L138" s="247">
        <v>12</v>
      </c>
      <c r="M138" s="248">
        <f t="shared" ref="M138" si="167">L138*E138</f>
        <v>0</v>
      </c>
    </row>
    <row r="139" spans="1:13">
      <c r="A139" s="216"/>
      <c r="B139" s="216"/>
      <c r="C139" s="216"/>
      <c r="D139" s="304"/>
      <c r="E139" s="292"/>
      <c r="F139" s="216"/>
      <c r="G139" s="216"/>
      <c r="H139" s="216"/>
      <c r="I139" s="216"/>
      <c r="J139" s="216"/>
      <c r="K139" s="216"/>
      <c r="L139" s="216"/>
      <c r="M139" s="216"/>
    </row>
    <row r="140" spans="1:13">
      <c r="A140" s="217"/>
      <c r="B140" s="217"/>
      <c r="C140" s="217"/>
      <c r="D140" s="305"/>
      <c r="E140" s="306"/>
      <c r="F140" s="217"/>
      <c r="G140" s="217"/>
      <c r="H140" s="217"/>
      <c r="I140" s="217"/>
      <c r="J140" s="217"/>
      <c r="K140" s="217"/>
      <c r="L140" s="217"/>
      <c r="M140" s="217"/>
    </row>
    <row r="141" spans="1:13">
      <c r="A141" s="249">
        <v>44</v>
      </c>
      <c r="B141" s="301" t="s">
        <v>321</v>
      </c>
      <c r="C141" s="250" t="s">
        <v>322</v>
      </c>
      <c r="D141" s="302"/>
      <c r="E141" s="303"/>
      <c r="F141" s="247">
        <v>12</v>
      </c>
      <c r="G141" s="248">
        <f t="shared" ref="G141" si="168">F141*E141</f>
        <v>0</v>
      </c>
      <c r="H141" s="247">
        <v>12</v>
      </c>
      <c r="I141" s="248">
        <f t="shared" ref="I141" si="169">H141*E141</f>
        <v>0</v>
      </c>
      <c r="J141" s="247">
        <v>24</v>
      </c>
      <c r="K141" s="248">
        <f t="shared" ref="K141" si="170">J141*E141</f>
        <v>0</v>
      </c>
      <c r="L141" s="247">
        <v>24</v>
      </c>
      <c r="M141" s="248">
        <f t="shared" ref="M141" si="171">L141*E141</f>
        <v>0</v>
      </c>
    </row>
    <row r="142" spans="1:13">
      <c r="A142" s="216"/>
      <c r="B142" s="216"/>
      <c r="C142" s="216"/>
      <c r="D142" s="304"/>
      <c r="E142" s="292"/>
      <c r="F142" s="216"/>
      <c r="G142" s="216"/>
      <c r="H142" s="216"/>
      <c r="I142" s="216"/>
      <c r="J142" s="216"/>
      <c r="K142" s="216"/>
      <c r="L142" s="216"/>
      <c r="M142" s="216"/>
    </row>
    <row r="143" spans="1:13" ht="45" customHeight="1">
      <c r="A143" s="217"/>
      <c r="B143" s="217"/>
      <c r="C143" s="217"/>
      <c r="D143" s="305"/>
      <c r="E143" s="306"/>
      <c r="F143" s="217"/>
      <c r="G143" s="217"/>
      <c r="H143" s="217"/>
      <c r="I143" s="217"/>
      <c r="J143" s="217"/>
      <c r="K143" s="217"/>
      <c r="L143" s="217"/>
      <c r="M143" s="217"/>
    </row>
    <row r="144" spans="1:13">
      <c r="A144" s="249">
        <v>45</v>
      </c>
      <c r="B144" s="219" t="s">
        <v>323</v>
      </c>
      <c r="C144" s="250" t="s">
        <v>320</v>
      </c>
      <c r="D144" s="302"/>
      <c r="E144" s="303"/>
      <c r="F144" s="247">
        <v>12</v>
      </c>
      <c r="G144" s="248">
        <f t="shared" ref="G144" si="172">F144*E144</f>
        <v>0</v>
      </c>
      <c r="H144" s="247">
        <v>12</v>
      </c>
      <c r="I144" s="248">
        <f t="shared" ref="I144" si="173">H144*E144</f>
        <v>0</v>
      </c>
      <c r="J144" s="247">
        <v>24</v>
      </c>
      <c r="K144" s="248">
        <f t="shared" ref="K144" si="174">J144*E144</f>
        <v>0</v>
      </c>
      <c r="L144" s="247">
        <v>24</v>
      </c>
      <c r="M144" s="248">
        <f t="shared" ref="M144" si="175">L144*E144</f>
        <v>0</v>
      </c>
    </row>
    <row r="145" spans="1:13">
      <c r="A145" s="216"/>
      <c r="B145" s="216"/>
      <c r="C145" s="216"/>
      <c r="D145" s="304"/>
      <c r="E145" s="292"/>
      <c r="F145" s="216"/>
      <c r="G145" s="216"/>
      <c r="H145" s="216"/>
      <c r="I145" s="216"/>
      <c r="J145" s="216"/>
      <c r="K145" s="216"/>
      <c r="L145" s="216"/>
      <c r="M145" s="216"/>
    </row>
    <row r="146" spans="1:13">
      <c r="A146" s="217"/>
      <c r="B146" s="217"/>
      <c r="C146" s="217"/>
      <c r="D146" s="305"/>
      <c r="E146" s="306"/>
      <c r="F146" s="217"/>
      <c r="G146" s="217"/>
      <c r="H146" s="217"/>
      <c r="I146" s="217"/>
      <c r="J146" s="217"/>
      <c r="K146" s="217"/>
      <c r="L146" s="217"/>
      <c r="M146" s="217"/>
    </row>
    <row r="147" spans="1:13">
      <c r="A147" s="249">
        <v>46</v>
      </c>
      <c r="B147" s="219" t="s">
        <v>324</v>
      </c>
      <c r="C147" s="250" t="s">
        <v>320</v>
      </c>
      <c r="D147" s="302"/>
      <c r="E147" s="303"/>
      <c r="F147" s="247">
        <v>6</v>
      </c>
      <c r="G147" s="248">
        <f t="shared" ref="G147" si="176">F147*E147</f>
        <v>0</v>
      </c>
      <c r="H147" s="247">
        <v>6</v>
      </c>
      <c r="I147" s="248">
        <f t="shared" ref="I147" si="177">H147*E147</f>
        <v>0</v>
      </c>
      <c r="J147" s="247">
        <v>6</v>
      </c>
      <c r="K147" s="248">
        <f t="shared" ref="K147" si="178">J147*E147</f>
        <v>0</v>
      </c>
      <c r="L147" s="247">
        <v>6</v>
      </c>
      <c r="M147" s="248">
        <f t="shared" ref="M147" si="179">L147*E147</f>
        <v>0</v>
      </c>
    </row>
    <row r="148" spans="1:13">
      <c r="A148" s="216"/>
      <c r="B148" s="216"/>
      <c r="C148" s="216"/>
      <c r="D148" s="304"/>
      <c r="E148" s="292"/>
      <c r="F148" s="216"/>
      <c r="G148" s="216"/>
      <c r="H148" s="216"/>
      <c r="I148" s="216"/>
      <c r="J148" s="216"/>
      <c r="K148" s="216"/>
      <c r="L148" s="216"/>
      <c r="M148" s="216"/>
    </row>
    <row r="149" spans="1:13">
      <c r="A149" s="217"/>
      <c r="B149" s="217"/>
      <c r="C149" s="217"/>
      <c r="D149" s="305"/>
      <c r="E149" s="306"/>
      <c r="F149" s="217"/>
      <c r="G149" s="217"/>
      <c r="H149" s="217"/>
      <c r="I149" s="217"/>
      <c r="J149" s="217"/>
      <c r="K149" s="217"/>
      <c r="L149" s="217"/>
      <c r="M149" s="217"/>
    </row>
    <row r="150" spans="1:13">
      <c r="A150" s="249">
        <v>47</v>
      </c>
      <c r="B150" s="219" t="s">
        <v>325</v>
      </c>
      <c r="C150" s="250" t="s">
        <v>320</v>
      </c>
      <c r="D150" s="302"/>
      <c r="E150" s="303"/>
      <c r="F150" s="247">
        <v>10</v>
      </c>
      <c r="G150" s="248">
        <f t="shared" ref="G150" si="180">F150*E150</f>
        <v>0</v>
      </c>
      <c r="H150" s="247">
        <v>10</v>
      </c>
      <c r="I150" s="248">
        <f t="shared" ref="I150" si="181">H150*E150</f>
        <v>0</v>
      </c>
      <c r="J150" s="247">
        <v>16</v>
      </c>
      <c r="K150" s="248">
        <f t="shared" ref="K150" si="182">J150*E150</f>
        <v>0</v>
      </c>
      <c r="L150" s="247">
        <v>10</v>
      </c>
      <c r="M150" s="248">
        <f t="shared" ref="M150" si="183">L150*E150</f>
        <v>0</v>
      </c>
    </row>
    <row r="151" spans="1:13">
      <c r="A151" s="216"/>
      <c r="B151" s="216"/>
      <c r="C151" s="216"/>
      <c r="D151" s="304"/>
      <c r="E151" s="292"/>
      <c r="F151" s="216"/>
      <c r="G151" s="216"/>
      <c r="H151" s="216"/>
      <c r="I151" s="216"/>
      <c r="J151" s="216"/>
      <c r="K151" s="216"/>
      <c r="L151" s="216"/>
      <c r="M151" s="216"/>
    </row>
    <row r="152" spans="1:13">
      <c r="A152" s="217"/>
      <c r="B152" s="217"/>
      <c r="C152" s="217"/>
      <c r="D152" s="305"/>
      <c r="E152" s="306"/>
      <c r="F152" s="217"/>
      <c r="G152" s="217"/>
      <c r="H152" s="217"/>
      <c r="I152" s="217"/>
      <c r="J152" s="217"/>
      <c r="K152" s="217"/>
      <c r="L152" s="217"/>
      <c r="M152" s="217"/>
    </row>
    <row r="153" spans="1:13">
      <c r="A153" s="249">
        <v>48</v>
      </c>
      <c r="B153" s="301" t="s">
        <v>349</v>
      </c>
      <c r="C153" s="250" t="s">
        <v>320</v>
      </c>
      <c r="D153" s="302"/>
      <c r="E153" s="303"/>
      <c r="F153" s="247">
        <v>12</v>
      </c>
      <c r="G153" s="248">
        <f t="shared" ref="G153" si="184">F153*E153</f>
        <v>0</v>
      </c>
      <c r="H153" s="247">
        <v>24</v>
      </c>
      <c r="I153" s="248">
        <f t="shared" ref="I153" si="185">H153*E153</f>
        <v>0</v>
      </c>
      <c r="J153" s="247">
        <v>30</v>
      </c>
      <c r="K153" s="248">
        <f t="shared" ref="K153" si="186">J153*E153</f>
        <v>0</v>
      </c>
      <c r="L153" s="247">
        <v>30</v>
      </c>
      <c r="M153" s="248">
        <f t="shared" ref="M153" si="187">L153*E153</f>
        <v>0</v>
      </c>
    </row>
    <row r="154" spans="1:13">
      <c r="A154" s="216"/>
      <c r="B154" s="216"/>
      <c r="C154" s="216"/>
      <c r="D154" s="304"/>
      <c r="E154" s="292"/>
      <c r="F154" s="216"/>
      <c r="G154" s="216"/>
      <c r="H154" s="216"/>
      <c r="I154" s="216"/>
      <c r="J154" s="216"/>
      <c r="K154" s="216"/>
      <c r="L154" s="216"/>
      <c r="M154" s="216"/>
    </row>
    <row r="155" spans="1:13">
      <c r="A155" s="217"/>
      <c r="B155" s="217"/>
      <c r="C155" s="217"/>
      <c r="D155" s="305"/>
      <c r="E155" s="306"/>
      <c r="F155" s="217"/>
      <c r="G155" s="217"/>
      <c r="H155" s="217"/>
      <c r="I155" s="217"/>
      <c r="J155" s="217"/>
      <c r="K155" s="217"/>
      <c r="L155" s="217"/>
      <c r="M155" s="217"/>
    </row>
    <row r="156" spans="1:13">
      <c r="A156" s="249">
        <v>49</v>
      </c>
      <c r="B156" s="301" t="s">
        <v>350</v>
      </c>
      <c r="C156" s="250" t="s">
        <v>320</v>
      </c>
      <c r="D156" s="302"/>
      <c r="E156" s="303"/>
      <c r="F156" s="247">
        <v>0</v>
      </c>
      <c r="G156" s="248">
        <f t="shared" ref="G156" si="188">F156*E156</f>
        <v>0</v>
      </c>
      <c r="H156" s="247">
        <v>0</v>
      </c>
      <c r="I156" s="248">
        <f t="shared" ref="I156" si="189">H156*E156</f>
        <v>0</v>
      </c>
      <c r="J156" s="247">
        <v>15</v>
      </c>
      <c r="K156" s="248">
        <f t="shared" ref="K156" si="190">J156*E156</f>
        <v>0</v>
      </c>
      <c r="L156" s="247">
        <v>15</v>
      </c>
      <c r="M156" s="248">
        <f t="shared" ref="M156" si="191">L156*E156</f>
        <v>0</v>
      </c>
    </row>
    <row r="157" spans="1:13">
      <c r="A157" s="216"/>
      <c r="B157" s="216"/>
      <c r="C157" s="216"/>
      <c r="D157" s="304"/>
      <c r="E157" s="292"/>
      <c r="F157" s="216"/>
      <c r="G157" s="216"/>
      <c r="H157" s="216"/>
      <c r="I157" s="216"/>
      <c r="J157" s="216"/>
      <c r="K157" s="216"/>
      <c r="L157" s="216"/>
      <c r="M157" s="216"/>
    </row>
    <row r="158" spans="1:13">
      <c r="A158" s="217"/>
      <c r="B158" s="217"/>
      <c r="C158" s="217"/>
      <c r="D158" s="305"/>
      <c r="E158" s="306"/>
      <c r="F158" s="217"/>
      <c r="G158" s="217"/>
      <c r="H158" s="217"/>
      <c r="I158" s="217"/>
      <c r="J158" s="217"/>
      <c r="K158" s="217"/>
      <c r="L158" s="217"/>
      <c r="M158" s="217"/>
    </row>
    <row r="159" spans="1:13">
      <c r="A159" s="249">
        <v>50</v>
      </c>
      <c r="B159" s="301" t="s">
        <v>351</v>
      </c>
      <c r="C159" s="250" t="s">
        <v>326</v>
      </c>
      <c r="D159" s="302"/>
      <c r="E159" s="303"/>
      <c r="F159" s="247">
        <v>0</v>
      </c>
      <c r="G159" s="248">
        <f>F159*E159</f>
        <v>0</v>
      </c>
      <c r="H159" s="247">
        <v>500</v>
      </c>
      <c r="I159" s="248">
        <f t="shared" ref="I159" si="192">H159*E159</f>
        <v>0</v>
      </c>
      <c r="J159" s="247">
        <v>5000</v>
      </c>
      <c r="K159" s="248">
        <f t="shared" ref="K159" si="193">J159*E159</f>
        <v>0</v>
      </c>
      <c r="L159" s="247">
        <v>5000</v>
      </c>
      <c r="M159" s="248">
        <f t="shared" ref="M159" si="194">L159*E159</f>
        <v>0</v>
      </c>
    </row>
    <row r="160" spans="1:13">
      <c r="A160" s="216"/>
      <c r="B160" s="216"/>
      <c r="C160" s="216"/>
      <c r="D160" s="304"/>
      <c r="E160" s="292"/>
      <c r="F160" s="216"/>
      <c r="G160" s="216"/>
      <c r="H160" s="216"/>
      <c r="I160" s="216"/>
      <c r="J160" s="216"/>
      <c r="K160" s="216"/>
      <c r="L160" s="216"/>
      <c r="M160" s="216"/>
    </row>
    <row r="161" spans="1:13" ht="48.75" customHeight="1">
      <c r="A161" s="217"/>
      <c r="B161" s="217"/>
      <c r="C161" s="217"/>
      <c r="D161" s="305"/>
      <c r="E161" s="306"/>
      <c r="F161" s="217"/>
      <c r="G161" s="217"/>
      <c r="H161" s="217"/>
      <c r="I161" s="217"/>
      <c r="J161" s="217"/>
      <c r="K161" s="217"/>
      <c r="L161" s="217"/>
      <c r="M161" s="217"/>
    </row>
    <row r="162" spans="1:13">
      <c r="A162" s="31"/>
      <c r="B162" s="31"/>
      <c r="C162" s="32"/>
      <c r="D162" s="31"/>
      <c r="E162" s="220" t="s">
        <v>270</v>
      </c>
      <c r="F162" s="221"/>
      <c r="G162" s="39">
        <f>SUM(G12:G161)</f>
        <v>0</v>
      </c>
      <c r="H162" s="38"/>
      <c r="I162" s="39">
        <f>SUM(I12:I161)</f>
        <v>0</v>
      </c>
      <c r="J162" s="38"/>
      <c r="K162" s="39">
        <f>SUM(K12:K161)</f>
        <v>0</v>
      </c>
      <c r="L162" s="38"/>
      <c r="M162" s="39">
        <f>SUM(M12:M161)</f>
        <v>0</v>
      </c>
    </row>
    <row r="163" spans="1:13">
      <c r="A163" s="31"/>
      <c r="B163" s="31"/>
      <c r="C163" s="32"/>
      <c r="D163" s="31"/>
      <c r="E163" s="220" t="s">
        <v>271</v>
      </c>
      <c r="F163" s="221"/>
      <c r="G163" s="39">
        <f>G162/12</f>
        <v>0</v>
      </c>
      <c r="H163" s="38"/>
      <c r="I163" s="39">
        <f>I162/12</f>
        <v>0</v>
      </c>
      <c r="J163" s="38"/>
      <c r="K163" s="39">
        <f>K162/12</f>
        <v>0</v>
      </c>
      <c r="L163" s="38"/>
      <c r="M163" s="39">
        <f>M162/12</f>
        <v>0</v>
      </c>
    </row>
    <row r="164" spans="1:13">
      <c r="A164" s="31"/>
      <c r="B164" s="31"/>
      <c r="C164" s="32"/>
      <c r="D164" s="31"/>
      <c r="E164" s="222" t="s">
        <v>272</v>
      </c>
      <c r="F164" s="221"/>
      <c r="G164" s="41">
        <f>G163/MERENDEIRO_CANG!H20</f>
        <v>0</v>
      </c>
      <c r="H164" s="40"/>
      <c r="I164" s="41">
        <f>I163/MERENDEIRO_NC!H20</f>
        <v>0</v>
      </c>
      <c r="J164" s="40"/>
      <c r="K164" s="41">
        <f>K163/MERENDEIRO_PAR!H20</f>
        <v>0</v>
      </c>
      <c r="L164" s="40"/>
      <c r="M164" s="41">
        <f>M163/MERENDEIRO_SPP!H20</f>
        <v>0</v>
      </c>
    </row>
    <row r="165" spans="1:13">
      <c r="A165" s="31"/>
      <c r="B165" s="31"/>
      <c r="C165" s="32"/>
      <c r="D165" s="31"/>
      <c r="E165" s="37"/>
      <c r="F165" s="37"/>
      <c r="G165" s="37"/>
      <c r="H165" s="37"/>
      <c r="I165" s="37"/>
      <c r="J165" s="37"/>
      <c r="K165" s="37"/>
      <c r="L165" s="37"/>
      <c r="M165" s="37"/>
    </row>
  </sheetData>
  <mergeCells count="663">
    <mergeCell ref="E162:F162"/>
    <mergeCell ref="E163:F163"/>
    <mergeCell ref="E164:F164"/>
    <mergeCell ref="A1:L3"/>
    <mergeCell ref="J159:J161"/>
    <mergeCell ref="K159:K161"/>
    <mergeCell ref="L159:L161"/>
    <mergeCell ref="M159:M161"/>
    <mergeCell ref="G159:G161"/>
    <mergeCell ref="E159:E161"/>
    <mergeCell ref="F159:F161"/>
    <mergeCell ref="H159:H161"/>
    <mergeCell ref="I159:I161"/>
    <mergeCell ref="J156:J158"/>
    <mergeCell ref="K156:K158"/>
    <mergeCell ref="L156:L158"/>
    <mergeCell ref="M156:M158"/>
    <mergeCell ref="A159:A161"/>
    <mergeCell ref="B159:B161"/>
    <mergeCell ref="C159:C161"/>
    <mergeCell ref="D159:D161"/>
    <mergeCell ref="G156:G158"/>
    <mergeCell ref="E156:E158"/>
    <mergeCell ref="F156:F158"/>
    <mergeCell ref="H156:H158"/>
    <mergeCell ref="I156:I158"/>
    <mergeCell ref="J153:J155"/>
    <mergeCell ref="K153:K155"/>
    <mergeCell ref="L153:L155"/>
    <mergeCell ref="M153:M155"/>
    <mergeCell ref="A156:A158"/>
    <mergeCell ref="B156:B158"/>
    <mergeCell ref="C156:C158"/>
    <mergeCell ref="D156:D158"/>
    <mergeCell ref="G153:G155"/>
    <mergeCell ref="E153:E155"/>
    <mergeCell ref="F153:F155"/>
    <mergeCell ref="H153:H155"/>
    <mergeCell ref="I153:I155"/>
    <mergeCell ref="J150:J152"/>
    <mergeCell ref="K150:K152"/>
    <mergeCell ref="L150:L152"/>
    <mergeCell ref="M150:M152"/>
    <mergeCell ref="A153:A155"/>
    <mergeCell ref="B153:B155"/>
    <mergeCell ref="C153:C155"/>
    <mergeCell ref="D153:D155"/>
    <mergeCell ref="G150:G152"/>
    <mergeCell ref="E150:E152"/>
    <mergeCell ref="F150:F152"/>
    <mergeCell ref="H150:H152"/>
    <mergeCell ref="I150:I152"/>
    <mergeCell ref="J147:J149"/>
    <mergeCell ref="K147:K149"/>
    <mergeCell ref="L147:L149"/>
    <mergeCell ref="M147:M149"/>
    <mergeCell ref="A150:A152"/>
    <mergeCell ref="B150:B152"/>
    <mergeCell ref="C150:C152"/>
    <mergeCell ref="D150:D152"/>
    <mergeCell ref="G147:G149"/>
    <mergeCell ref="E147:E149"/>
    <mergeCell ref="F147:F149"/>
    <mergeCell ref="H147:H149"/>
    <mergeCell ref="I147:I149"/>
    <mergeCell ref="J144:J146"/>
    <mergeCell ref="K144:K146"/>
    <mergeCell ref="L144:L146"/>
    <mergeCell ref="M144:M146"/>
    <mergeCell ref="A147:A149"/>
    <mergeCell ref="B147:B149"/>
    <mergeCell ref="C147:C149"/>
    <mergeCell ref="D147:D149"/>
    <mergeCell ref="G144:G146"/>
    <mergeCell ref="E144:E146"/>
    <mergeCell ref="F144:F146"/>
    <mergeCell ref="H144:H146"/>
    <mergeCell ref="I144:I146"/>
    <mergeCell ref="J141:J143"/>
    <mergeCell ref="K141:K143"/>
    <mergeCell ref="L141:L143"/>
    <mergeCell ref="M141:M143"/>
    <mergeCell ref="A144:A146"/>
    <mergeCell ref="B144:B146"/>
    <mergeCell ref="C144:C146"/>
    <mergeCell ref="D144:D146"/>
    <mergeCell ref="G141:G143"/>
    <mergeCell ref="E141:E143"/>
    <mergeCell ref="F141:F143"/>
    <mergeCell ref="H141:H143"/>
    <mergeCell ref="I141:I143"/>
    <mergeCell ref="J138:J140"/>
    <mergeCell ref="K138:K140"/>
    <mergeCell ref="L138:L140"/>
    <mergeCell ref="M138:M140"/>
    <mergeCell ref="A141:A143"/>
    <mergeCell ref="B141:B143"/>
    <mergeCell ref="C141:C143"/>
    <mergeCell ref="D141:D143"/>
    <mergeCell ref="G138:G140"/>
    <mergeCell ref="E138:E140"/>
    <mergeCell ref="F138:F140"/>
    <mergeCell ref="H138:H140"/>
    <mergeCell ref="I138:I140"/>
    <mergeCell ref="J135:J137"/>
    <mergeCell ref="K135:K137"/>
    <mergeCell ref="L135:L137"/>
    <mergeCell ref="M135:M137"/>
    <mergeCell ref="A138:A140"/>
    <mergeCell ref="B138:B140"/>
    <mergeCell ref="C138:C140"/>
    <mergeCell ref="D138:D140"/>
    <mergeCell ref="G135:G137"/>
    <mergeCell ref="E135:E137"/>
    <mergeCell ref="F135:F137"/>
    <mergeCell ref="H135:H137"/>
    <mergeCell ref="I135:I137"/>
    <mergeCell ref="J132:J134"/>
    <mergeCell ref="K132:K134"/>
    <mergeCell ref="L132:L134"/>
    <mergeCell ref="M132:M134"/>
    <mergeCell ref="A135:A137"/>
    <mergeCell ref="B135:B137"/>
    <mergeCell ref="C135:C137"/>
    <mergeCell ref="D135:D137"/>
    <mergeCell ref="G132:G134"/>
    <mergeCell ref="E132:E134"/>
    <mergeCell ref="F132:F134"/>
    <mergeCell ref="H132:H134"/>
    <mergeCell ref="I132:I134"/>
    <mergeCell ref="J129:J131"/>
    <mergeCell ref="K129:K131"/>
    <mergeCell ref="L129:L131"/>
    <mergeCell ref="M129:M131"/>
    <mergeCell ref="A132:A134"/>
    <mergeCell ref="B132:B134"/>
    <mergeCell ref="C132:C134"/>
    <mergeCell ref="D132:D134"/>
    <mergeCell ref="G129:G131"/>
    <mergeCell ref="E129:E131"/>
    <mergeCell ref="F129:F131"/>
    <mergeCell ref="H129:H131"/>
    <mergeCell ref="I129:I131"/>
    <mergeCell ref="J126:J128"/>
    <mergeCell ref="K126:K128"/>
    <mergeCell ref="L126:L128"/>
    <mergeCell ref="M126:M128"/>
    <mergeCell ref="A129:A131"/>
    <mergeCell ref="B129:B131"/>
    <mergeCell ref="C129:C131"/>
    <mergeCell ref="D129:D131"/>
    <mergeCell ref="G126:G128"/>
    <mergeCell ref="E126:E128"/>
    <mergeCell ref="F126:F128"/>
    <mergeCell ref="H126:H128"/>
    <mergeCell ref="I126:I128"/>
    <mergeCell ref="J123:J125"/>
    <mergeCell ref="K123:K125"/>
    <mergeCell ref="L123:L125"/>
    <mergeCell ref="M123:M125"/>
    <mergeCell ref="A126:A128"/>
    <mergeCell ref="B126:B128"/>
    <mergeCell ref="C126:C128"/>
    <mergeCell ref="D126:D128"/>
    <mergeCell ref="G123:G125"/>
    <mergeCell ref="E123:E125"/>
    <mergeCell ref="F123:F125"/>
    <mergeCell ref="H123:H125"/>
    <mergeCell ref="I123:I125"/>
    <mergeCell ref="J120:J122"/>
    <mergeCell ref="K120:K122"/>
    <mergeCell ref="L120:L122"/>
    <mergeCell ref="M120:M122"/>
    <mergeCell ref="A123:A125"/>
    <mergeCell ref="B123:B125"/>
    <mergeCell ref="C123:C125"/>
    <mergeCell ref="D123:D125"/>
    <mergeCell ref="G120:G122"/>
    <mergeCell ref="E120:E122"/>
    <mergeCell ref="F120:F122"/>
    <mergeCell ref="H120:H122"/>
    <mergeCell ref="I120:I122"/>
    <mergeCell ref="J117:J119"/>
    <mergeCell ref="K117:K119"/>
    <mergeCell ref="L117:L119"/>
    <mergeCell ref="M117:M119"/>
    <mergeCell ref="A120:A122"/>
    <mergeCell ref="B120:B122"/>
    <mergeCell ref="C120:C122"/>
    <mergeCell ref="D120:D122"/>
    <mergeCell ref="G117:G119"/>
    <mergeCell ref="E117:E119"/>
    <mergeCell ref="F117:F119"/>
    <mergeCell ref="H117:H119"/>
    <mergeCell ref="I117:I119"/>
    <mergeCell ref="J114:J116"/>
    <mergeCell ref="K114:K116"/>
    <mergeCell ref="L114:L116"/>
    <mergeCell ref="M114:M116"/>
    <mergeCell ref="A117:A119"/>
    <mergeCell ref="B117:B119"/>
    <mergeCell ref="C117:C119"/>
    <mergeCell ref="D117:D119"/>
    <mergeCell ref="G114:G116"/>
    <mergeCell ref="E114:E116"/>
    <mergeCell ref="F114:F116"/>
    <mergeCell ref="H114:H116"/>
    <mergeCell ref="I114:I116"/>
    <mergeCell ref="J111:J113"/>
    <mergeCell ref="K111:K113"/>
    <mergeCell ref="L111:L113"/>
    <mergeCell ref="M111:M113"/>
    <mergeCell ref="A114:A116"/>
    <mergeCell ref="B114:B116"/>
    <mergeCell ref="C114:C116"/>
    <mergeCell ref="D114:D116"/>
    <mergeCell ref="G111:G113"/>
    <mergeCell ref="E111:E113"/>
    <mergeCell ref="F111:F113"/>
    <mergeCell ref="H111:H113"/>
    <mergeCell ref="I111:I113"/>
    <mergeCell ref="J108:J110"/>
    <mergeCell ref="K108:K110"/>
    <mergeCell ref="L108:L110"/>
    <mergeCell ref="M108:M110"/>
    <mergeCell ref="A111:A113"/>
    <mergeCell ref="B111:B113"/>
    <mergeCell ref="C111:C113"/>
    <mergeCell ref="D111:D113"/>
    <mergeCell ref="G108:G110"/>
    <mergeCell ref="E108:E110"/>
    <mergeCell ref="F108:F110"/>
    <mergeCell ref="H108:H110"/>
    <mergeCell ref="I108:I110"/>
    <mergeCell ref="J105:J107"/>
    <mergeCell ref="K105:K107"/>
    <mergeCell ref="L105:L107"/>
    <mergeCell ref="M105:M107"/>
    <mergeCell ref="A108:A110"/>
    <mergeCell ref="B108:B110"/>
    <mergeCell ref="C108:C110"/>
    <mergeCell ref="D108:D110"/>
    <mergeCell ref="G105:G107"/>
    <mergeCell ref="E105:E107"/>
    <mergeCell ref="F105:F107"/>
    <mergeCell ref="H105:H107"/>
    <mergeCell ref="I105:I107"/>
    <mergeCell ref="J102:J104"/>
    <mergeCell ref="K102:K104"/>
    <mergeCell ref="L102:L104"/>
    <mergeCell ref="M102:M104"/>
    <mergeCell ref="A105:A107"/>
    <mergeCell ref="B105:B107"/>
    <mergeCell ref="C105:C107"/>
    <mergeCell ref="D105:D107"/>
    <mergeCell ref="G102:G104"/>
    <mergeCell ref="E102:E104"/>
    <mergeCell ref="F102:F104"/>
    <mergeCell ref="H102:H104"/>
    <mergeCell ref="I102:I104"/>
    <mergeCell ref="J99:J101"/>
    <mergeCell ref="K99:K101"/>
    <mergeCell ref="L99:L101"/>
    <mergeCell ref="M99:M101"/>
    <mergeCell ref="A102:A104"/>
    <mergeCell ref="B102:B104"/>
    <mergeCell ref="C102:C104"/>
    <mergeCell ref="D102:D104"/>
    <mergeCell ref="G99:G101"/>
    <mergeCell ref="E99:E101"/>
    <mergeCell ref="F99:F101"/>
    <mergeCell ref="H99:H101"/>
    <mergeCell ref="I99:I101"/>
    <mergeCell ref="J96:J98"/>
    <mergeCell ref="K96:K98"/>
    <mergeCell ref="L96:L98"/>
    <mergeCell ref="M96:M98"/>
    <mergeCell ref="A99:A101"/>
    <mergeCell ref="B99:B101"/>
    <mergeCell ref="C99:C101"/>
    <mergeCell ref="D99:D101"/>
    <mergeCell ref="G96:G98"/>
    <mergeCell ref="E96:E98"/>
    <mergeCell ref="F96:F98"/>
    <mergeCell ref="H96:H98"/>
    <mergeCell ref="I96:I98"/>
    <mergeCell ref="J93:J95"/>
    <mergeCell ref="K93:K95"/>
    <mergeCell ref="L93:L95"/>
    <mergeCell ref="M93:M95"/>
    <mergeCell ref="A96:A98"/>
    <mergeCell ref="B96:B98"/>
    <mergeCell ref="C96:C98"/>
    <mergeCell ref="D96:D98"/>
    <mergeCell ref="G93:G95"/>
    <mergeCell ref="E93:E95"/>
    <mergeCell ref="F93:F95"/>
    <mergeCell ref="H93:H95"/>
    <mergeCell ref="I93:I95"/>
    <mergeCell ref="J90:J92"/>
    <mergeCell ref="K90:K92"/>
    <mergeCell ref="L90:L92"/>
    <mergeCell ref="M90:M92"/>
    <mergeCell ref="A93:A95"/>
    <mergeCell ref="B93:B95"/>
    <mergeCell ref="C93:C95"/>
    <mergeCell ref="D93:D95"/>
    <mergeCell ref="G90:G92"/>
    <mergeCell ref="E90:E92"/>
    <mergeCell ref="F90:F92"/>
    <mergeCell ref="H90:H92"/>
    <mergeCell ref="I90:I92"/>
    <mergeCell ref="J87:J89"/>
    <mergeCell ref="K87:K89"/>
    <mergeCell ref="L87:L89"/>
    <mergeCell ref="M87:M89"/>
    <mergeCell ref="A90:A92"/>
    <mergeCell ref="B90:B92"/>
    <mergeCell ref="C90:C92"/>
    <mergeCell ref="D90:D92"/>
    <mergeCell ref="G87:G89"/>
    <mergeCell ref="E87:E89"/>
    <mergeCell ref="F87:F89"/>
    <mergeCell ref="H87:H89"/>
    <mergeCell ref="I87:I89"/>
    <mergeCell ref="J84:J86"/>
    <mergeCell ref="K84:K86"/>
    <mergeCell ref="L84:L86"/>
    <mergeCell ref="M84:M86"/>
    <mergeCell ref="A87:A89"/>
    <mergeCell ref="B87:B89"/>
    <mergeCell ref="C87:C89"/>
    <mergeCell ref="D87:D89"/>
    <mergeCell ref="G84:G86"/>
    <mergeCell ref="E84:E86"/>
    <mergeCell ref="F84:F86"/>
    <mergeCell ref="H84:H86"/>
    <mergeCell ref="I84:I86"/>
    <mergeCell ref="J81:J83"/>
    <mergeCell ref="K81:K83"/>
    <mergeCell ref="L81:L83"/>
    <mergeCell ref="M81:M83"/>
    <mergeCell ref="A84:A86"/>
    <mergeCell ref="B84:B86"/>
    <mergeCell ref="C84:C86"/>
    <mergeCell ref="D84:D86"/>
    <mergeCell ref="G81:G83"/>
    <mergeCell ref="E81:E83"/>
    <mergeCell ref="F81:F83"/>
    <mergeCell ref="H81:H83"/>
    <mergeCell ref="I81:I83"/>
    <mergeCell ref="J78:J80"/>
    <mergeCell ref="K78:K80"/>
    <mergeCell ref="L78:L80"/>
    <mergeCell ref="M78:M80"/>
    <mergeCell ref="A81:A83"/>
    <mergeCell ref="B81:B83"/>
    <mergeCell ref="C81:C83"/>
    <mergeCell ref="D81:D83"/>
    <mergeCell ref="G78:G80"/>
    <mergeCell ref="E78:E80"/>
    <mergeCell ref="F78:F80"/>
    <mergeCell ref="H78:H80"/>
    <mergeCell ref="I78:I80"/>
    <mergeCell ref="J75:J77"/>
    <mergeCell ref="K75:K77"/>
    <mergeCell ref="L75:L77"/>
    <mergeCell ref="M75:M77"/>
    <mergeCell ref="A78:A80"/>
    <mergeCell ref="B78:B80"/>
    <mergeCell ref="C78:C80"/>
    <mergeCell ref="D78:D80"/>
    <mergeCell ref="G75:G77"/>
    <mergeCell ref="E75:E77"/>
    <mergeCell ref="F75:F77"/>
    <mergeCell ref="H75:H77"/>
    <mergeCell ref="I75:I77"/>
    <mergeCell ref="J72:J74"/>
    <mergeCell ref="K72:K74"/>
    <mergeCell ref="L72:L74"/>
    <mergeCell ref="M72:M74"/>
    <mergeCell ref="A75:A77"/>
    <mergeCell ref="B75:B77"/>
    <mergeCell ref="C75:C77"/>
    <mergeCell ref="D75:D77"/>
    <mergeCell ref="G72:G74"/>
    <mergeCell ref="E72:E74"/>
    <mergeCell ref="F72:F74"/>
    <mergeCell ref="H72:H74"/>
    <mergeCell ref="I72:I74"/>
    <mergeCell ref="J69:J71"/>
    <mergeCell ref="K69:K71"/>
    <mergeCell ref="L69:L71"/>
    <mergeCell ref="M69:M71"/>
    <mergeCell ref="A72:A74"/>
    <mergeCell ref="B72:B74"/>
    <mergeCell ref="C72:C74"/>
    <mergeCell ref="D72:D74"/>
    <mergeCell ref="G69:G71"/>
    <mergeCell ref="E69:E71"/>
    <mergeCell ref="F69:F71"/>
    <mergeCell ref="H69:H71"/>
    <mergeCell ref="I69:I71"/>
    <mergeCell ref="J66:J68"/>
    <mergeCell ref="K66:K68"/>
    <mergeCell ref="L66:L68"/>
    <mergeCell ref="M66:M68"/>
    <mergeCell ref="A69:A71"/>
    <mergeCell ref="B69:B71"/>
    <mergeCell ref="C69:C71"/>
    <mergeCell ref="D69:D71"/>
    <mergeCell ref="G66:G68"/>
    <mergeCell ref="E66:E68"/>
    <mergeCell ref="F66:F68"/>
    <mergeCell ref="H66:H68"/>
    <mergeCell ref="I66:I68"/>
    <mergeCell ref="J63:J65"/>
    <mergeCell ref="K63:K65"/>
    <mergeCell ref="L63:L65"/>
    <mergeCell ref="M63:M65"/>
    <mergeCell ref="A66:A68"/>
    <mergeCell ref="B66:B68"/>
    <mergeCell ref="C66:C68"/>
    <mergeCell ref="D66:D68"/>
    <mergeCell ref="G63:G65"/>
    <mergeCell ref="E63:E65"/>
    <mergeCell ref="F63:F65"/>
    <mergeCell ref="H63:H65"/>
    <mergeCell ref="I63:I65"/>
    <mergeCell ref="J60:J62"/>
    <mergeCell ref="K60:K62"/>
    <mergeCell ref="L60:L62"/>
    <mergeCell ref="M60:M62"/>
    <mergeCell ref="A63:A65"/>
    <mergeCell ref="B63:B65"/>
    <mergeCell ref="C63:C65"/>
    <mergeCell ref="D63:D65"/>
    <mergeCell ref="G60:G62"/>
    <mergeCell ref="E60:E62"/>
    <mergeCell ref="F60:F62"/>
    <mergeCell ref="H60:H62"/>
    <mergeCell ref="I60:I62"/>
    <mergeCell ref="J57:J59"/>
    <mergeCell ref="K57:K59"/>
    <mergeCell ref="L57:L59"/>
    <mergeCell ref="M57:M59"/>
    <mergeCell ref="A60:A62"/>
    <mergeCell ref="B60:B62"/>
    <mergeCell ref="C60:C62"/>
    <mergeCell ref="D60:D62"/>
    <mergeCell ref="G57:G59"/>
    <mergeCell ref="E57:E59"/>
    <mergeCell ref="F57:F59"/>
    <mergeCell ref="H57:H59"/>
    <mergeCell ref="I57:I59"/>
    <mergeCell ref="J54:J56"/>
    <mergeCell ref="K54:K56"/>
    <mergeCell ref="L54:L56"/>
    <mergeCell ref="M54:M56"/>
    <mergeCell ref="A57:A59"/>
    <mergeCell ref="B57:B59"/>
    <mergeCell ref="C57:C59"/>
    <mergeCell ref="D57:D59"/>
    <mergeCell ref="G54:G56"/>
    <mergeCell ref="E54:E56"/>
    <mergeCell ref="F54:F56"/>
    <mergeCell ref="H54:H56"/>
    <mergeCell ref="I54:I56"/>
    <mergeCell ref="J51:J53"/>
    <mergeCell ref="K51:K53"/>
    <mergeCell ref="L51:L53"/>
    <mergeCell ref="M51:M53"/>
    <mergeCell ref="A54:A56"/>
    <mergeCell ref="B54:B56"/>
    <mergeCell ref="C54:C56"/>
    <mergeCell ref="D54:D56"/>
    <mergeCell ref="G51:G53"/>
    <mergeCell ref="E51:E53"/>
    <mergeCell ref="F51:F53"/>
    <mergeCell ref="H51:H53"/>
    <mergeCell ref="I51:I53"/>
    <mergeCell ref="J48:J50"/>
    <mergeCell ref="K48:K50"/>
    <mergeCell ref="L48:L50"/>
    <mergeCell ref="M48:M50"/>
    <mergeCell ref="A51:A53"/>
    <mergeCell ref="B51:B53"/>
    <mergeCell ref="C51:C53"/>
    <mergeCell ref="D51:D53"/>
    <mergeCell ref="G48:G50"/>
    <mergeCell ref="E48:E50"/>
    <mergeCell ref="F48:F50"/>
    <mergeCell ref="H48:H50"/>
    <mergeCell ref="I48:I50"/>
    <mergeCell ref="J45:J47"/>
    <mergeCell ref="K45:K47"/>
    <mergeCell ref="L45:L47"/>
    <mergeCell ref="M45:M47"/>
    <mergeCell ref="A48:A50"/>
    <mergeCell ref="B48:B50"/>
    <mergeCell ref="C48:C50"/>
    <mergeCell ref="D48:D50"/>
    <mergeCell ref="G45:G47"/>
    <mergeCell ref="E45:E47"/>
    <mergeCell ref="F45:F47"/>
    <mergeCell ref="H45:H47"/>
    <mergeCell ref="I45:I47"/>
    <mergeCell ref="J42:J44"/>
    <mergeCell ref="K42:K44"/>
    <mergeCell ref="L42:L44"/>
    <mergeCell ref="M42:M44"/>
    <mergeCell ref="A45:A47"/>
    <mergeCell ref="B45:B47"/>
    <mergeCell ref="C45:C47"/>
    <mergeCell ref="D45:D47"/>
    <mergeCell ref="G42:G44"/>
    <mergeCell ref="E42:E44"/>
    <mergeCell ref="F42:F44"/>
    <mergeCell ref="H42:H44"/>
    <mergeCell ref="I42:I44"/>
    <mergeCell ref="J39:J41"/>
    <mergeCell ref="K39:K41"/>
    <mergeCell ref="L39:L41"/>
    <mergeCell ref="M39:M41"/>
    <mergeCell ref="A42:A44"/>
    <mergeCell ref="B42:B44"/>
    <mergeCell ref="C42:C44"/>
    <mergeCell ref="D42:D44"/>
    <mergeCell ref="G39:G41"/>
    <mergeCell ref="E39:E41"/>
    <mergeCell ref="F39:F41"/>
    <mergeCell ref="H39:H41"/>
    <mergeCell ref="I39:I41"/>
    <mergeCell ref="J36:J38"/>
    <mergeCell ref="K36:K38"/>
    <mergeCell ref="L36:L38"/>
    <mergeCell ref="M36:M38"/>
    <mergeCell ref="A39:A41"/>
    <mergeCell ref="B39:B41"/>
    <mergeCell ref="C39:C41"/>
    <mergeCell ref="D39:D41"/>
    <mergeCell ref="G36:G38"/>
    <mergeCell ref="E36:E38"/>
    <mergeCell ref="F36:F38"/>
    <mergeCell ref="H36:H38"/>
    <mergeCell ref="I36:I38"/>
    <mergeCell ref="J33:J35"/>
    <mergeCell ref="K33:K35"/>
    <mergeCell ref="L33:L35"/>
    <mergeCell ref="M33:M35"/>
    <mergeCell ref="A36:A38"/>
    <mergeCell ref="B36:B38"/>
    <mergeCell ref="C36:C38"/>
    <mergeCell ref="D36:D38"/>
    <mergeCell ref="G33:G35"/>
    <mergeCell ref="E33:E35"/>
    <mergeCell ref="F33:F35"/>
    <mergeCell ref="H33:H35"/>
    <mergeCell ref="I33:I35"/>
    <mergeCell ref="J30:J32"/>
    <mergeCell ref="K30:K32"/>
    <mergeCell ref="L30:L32"/>
    <mergeCell ref="M30:M32"/>
    <mergeCell ref="A33:A35"/>
    <mergeCell ref="B33:B35"/>
    <mergeCell ref="C33:C35"/>
    <mergeCell ref="D33:D35"/>
    <mergeCell ref="G30:G32"/>
    <mergeCell ref="E30:E32"/>
    <mergeCell ref="F30:F32"/>
    <mergeCell ref="H30:H32"/>
    <mergeCell ref="I30:I32"/>
    <mergeCell ref="J27:J29"/>
    <mergeCell ref="K27:K29"/>
    <mergeCell ref="L27:L29"/>
    <mergeCell ref="M27:M29"/>
    <mergeCell ref="A30:A32"/>
    <mergeCell ref="B30:B32"/>
    <mergeCell ref="C30:C32"/>
    <mergeCell ref="D30:D32"/>
    <mergeCell ref="G27:G29"/>
    <mergeCell ref="E27:E29"/>
    <mergeCell ref="F27:F29"/>
    <mergeCell ref="H27:H29"/>
    <mergeCell ref="I27:I29"/>
    <mergeCell ref="J24:J26"/>
    <mergeCell ref="K24:K26"/>
    <mergeCell ref="L24:L26"/>
    <mergeCell ref="M24:M26"/>
    <mergeCell ref="A27:A29"/>
    <mergeCell ref="B27:B29"/>
    <mergeCell ref="C27:C29"/>
    <mergeCell ref="D27:D29"/>
    <mergeCell ref="G24:G26"/>
    <mergeCell ref="E24:E26"/>
    <mergeCell ref="F24:F26"/>
    <mergeCell ref="H24:H26"/>
    <mergeCell ref="I24:I26"/>
    <mergeCell ref="J21:J23"/>
    <mergeCell ref="K21:K23"/>
    <mergeCell ref="L21:L23"/>
    <mergeCell ref="M21:M23"/>
    <mergeCell ref="A24:A26"/>
    <mergeCell ref="B24:B26"/>
    <mergeCell ref="C24:C26"/>
    <mergeCell ref="D24:D26"/>
    <mergeCell ref="G21:G23"/>
    <mergeCell ref="E21:E23"/>
    <mergeCell ref="F21:F23"/>
    <mergeCell ref="H21:H23"/>
    <mergeCell ref="I21:I23"/>
    <mergeCell ref="J18:J20"/>
    <mergeCell ref="K18:K20"/>
    <mergeCell ref="L18:L20"/>
    <mergeCell ref="M18:M20"/>
    <mergeCell ref="A21:A23"/>
    <mergeCell ref="B21:B23"/>
    <mergeCell ref="C21:C23"/>
    <mergeCell ref="D21:D23"/>
    <mergeCell ref="G18:G20"/>
    <mergeCell ref="E18:E20"/>
    <mergeCell ref="F18:F20"/>
    <mergeCell ref="H18:H20"/>
    <mergeCell ref="I18:I20"/>
    <mergeCell ref="J15:J17"/>
    <mergeCell ref="K15:K17"/>
    <mergeCell ref="L15:L17"/>
    <mergeCell ref="M15:M17"/>
    <mergeCell ref="A18:A20"/>
    <mergeCell ref="B18:B20"/>
    <mergeCell ref="C18:C20"/>
    <mergeCell ref="D18:D20"/>
    <mergeCell ref="G15:G17"/>
    <mergeCell ref="E15:E17"/>
    <mergeCell ref="F15:F17"/>
    <mergeCell ref="H15:H17"/>
    <mergeCell ref="I15:I17"/>
    <mergeCell ref="J12:J14"/>
    <mergeCell ref="K12:K14"/>
    <mergeCell ref="L12:L14"/>
    <mergeCell ref="M12:M14"/>
    <mergeCell ref="A15:A17"/>
    <mergeCell ref="B15:B17"/>
    <mergeCell ref="C15:C17"/>
    <mergeCell ref="D15:D17"/>
    <mergeCell ref="E12:E14"/>
    <mergeCell ref="F12:F14"/>
    <mergeCell ref="G12:G14"/>
    <mergeCell ref="H12:H14"/>
    <mergeCell ref="I12:I14"/>
    <mergeCell ref="A12:A14"/>
    <mergeCell ref="B12:B14"/>
    <mergeCell ref="C12:C14"/>
    <mergeCell ref="D12:D14"/>
    <mergeCell ref="A5:M5"/>
    <mergeCell ref="A6:M6"/>
    <mergeCell ref="A7:M7"/>
    <mergeCell ref="A8:M8"/>
    <mergeCell ref="A9:M9"/>
    <mergeCell ref="F10:G10"/>
    <mergeCell ref="H10:I10"/>
    <mergeCell ref="J10:K10"/>
    <mergeCell ref="L10:M10"/>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7EBB7-BE50-4F55-8F18-8F6EF42CBACD}">
  <dimension ref="A1:L64"/>
  <sheetViews>
    <sheetView workbookViewId="0">
      <selection sqref="A1:L3"/>
    </sheetView>
  </sheetViews>
  <sheetFormatPr defaultRowHeight="15"/>
  <cols>
    <col min="1" max="1" width="4.85546875" customWidth="1"/>
    <col min="2" max="2" width="69.140625" customWidth="1"/>
    <col min="4" max="4" width="13" customWidth="1"/>
    <col min="6" max="6" width="13.140625" customWidth="1"/>
    <col min="8" max="8" width="13.140625" customWidth="1"/>
    <col min="10" max="10" width="11.28515625" customWidth="1"/>
    <col min="12" max="12" width="12" customWidth="1"/>
  </cols>
  <sheetData>
    <row r="1" spans="1:12">
      <c r="A1" s="280" t="s">
        <v>332</v>
      </c>
      <c r="B1" s="281"/>
      <c r="C1" s="281"/>
      <c r="D1" s="281"/>
      <c r="E1" s="281"/>
      <c r="F1" s="281"/>
      <c r="G1" s="281"/>
      <c r="H1" s="281"/>
      <c r="I1" s="281"/>
      <c r="J1" s="281"/>
      <c r="K1" s="281"/>
      <c r="L1" s="281"/>
    </row>
    <row r="2" spans="1:12">
      <c r="A2" s="281"/>
      <c r="B2" s="281"/>
      <c r="C2" s="281"/>
      <c r="D2" s="281"/>
      <c r="E2" s="281"/>
      <c r="F2" s="281"/>
      <c r="G2" s="281"/>
      <c r="H2" s="281"/>
      <c r="I2" s="281"/>
      <c r="J2" s="281"/>
      <c r="K2" s="281"/>
      <c r="L2" s="281"/>
    </row>
    <row r="3" spans="1:12" ht="41.25" customHeight="1">
      <c r="A3" s="281"/>
      <c r="B3" s="281"/>
      <c r="C3" s="281"/>
      <c r="D3" s="281"/>
      <c r="E3" s="281"/>
      <c r="F3" s="281"/>
      <c r="G3" s="281"/>
      <c r="H3" s="281"/>
      <c r="I3" s="281"/>
      <c r="J3" s="281"/>
      <c r="K3" s="281"/>
      <c r="L3" s="281"/>
    </row>
    <row r="5" spans="1:12">
      <c r="A5" s="238" t="s">
        <v>237</v>
      </c>
      <c r="B5" s="239"/>
      <c r="C5" s="239"/>
      <c r="D5" s="239"/>
      <c r="E5" s="239"/>
      <c r="F5" s="239"/>
      <c r="G5" s="239"/>
      <c r="H5" s="239"/>
      <c r="I5" s="239"/>
      <c r="J5" s="239"/>
      <c r="K5" s="239"/>
      <c r="L5" s="240"/>
    </row>
    <row r="6" spans="1:12">
      <c r="A6" s="241" t="s">
        <v>238</v>
      </c>
      <c r="B6" s="62"/>
      <c r="C6" s="62"/>
      <c r="D6" s="62"/>
      <c r="E6" s="62"/>
      <c r="F6" s="62"/>
      <c r="G6" s="62"/>
      <c r="H6" s="62"/>
      <c r="I6" s="62"/>
      <c r="J6" s="62"/>
      <c r="K6" s="62"/>
      <c r="L6" s="242"/>
    </row>
    <row r="7" spans="1:12">
      <c r="A7" s="243" t="s">
        <v>239</v>
      </c>
      <c r="B7" s="62"/>
      <c r="C7" s="62"/>
      <c r="D7" s="62"/>
      <c r="E7" s="62"/>
      <c r="F7" s="62"/>
      <c r="G7" s="62"/>
      <c r="H7" s="62"/>
      <c r="I7" s="62"/>
      <c r="J7" s="62"/>
      <c r="K7" s="62"/>
      <c r="L7" s="242"/>
    </row>
    <row r="8" spans="1:12">
      <c r="A8" s="241" t="s">
        <v>240</v>
      </c>
      <c r="B8" s="62"/>
      <c r="C8" s="62"/>
      <c r="D8" s="62"/>
      <c r="E8" s="62"/>
      <c r="F8" s="62"/>
      <c r="G8" s="62"/>
      <c r="H8" s="62"/>
      <c r="I8" s="62"/>
      <c r="J8" s="62"/>
      <c r="K8" s="62"/>
      <c r="L8" s="242"/>
    </row>
    <row r="9" spans="1:12">
      <c r="A9" s="241" t="s">
        <v>241</v>
      </c>
      <c r="B9" s="120"/>
      <c r="C9" s="120"/>
      <c r="D9" s="120"/>
      <c r="E9" s="245"/>
      <c r="F9" s="245"/>
      <c r="G9" s="245"/>
      <c r="H9" s="245"/>
      <c r="I9" s="245"/>
      <c r="J9" s="245"/>
      <c r="K9" s="245"/>
      <c r="L9" s="237"/>
    </row>
    <row r="10" spans="1:12" ht="33.75" customHeight="1">
      <c r="A10" s="275"/>
      <c r="B10" s="276"/>
      <c r="C10" s="276"/>
      <c r="D10" s="277"/>
      <c r="E10" s="282" t="s">
        <v>242</v>
      </c>
      <c r="F10" s="283"/>
      <c r="G10" s="284" t="s">
        <v>243</v>
      </c>
      <c r="H10" s="283"/>
      <c r="I10" s="284" t="s">
        <v>244</v>
      </c>
      <c r="J10" s="283"/>
      <c r="K10" s="284" t="s">
        <v>245</v>
      </c>
      <c r="L10" s="283"/>
    </row>
    <row r="11" spans="1:12" ht="22.5">
      <c r="A11" s="272" t="s">
        <v>246</v>
      </c>
      <c r="B11" s="273" t="s">
        <v>247</v>
      </c>
      <c r="C11" s="278" t="s">
        <v>23</v>
      </c>
      <c r="D11" s="274" t="s">
        <v>330</v>
      </c>
      <c r="E11" s="24" t="s">
        <v>248</v>
      </c>
      <c r="F11" s="24" t="s">
        <v>249</v>
      </c>
      <c r="G11" s="24" t="s">
        <v>248</v>
      </c>
      <c r="H11" s="24" t="s">
        <v>249</v>
      </c>
      <c r="I11" s="24" t="s">
        <v>248</v>
      </c>
      <c r="J11" s="24" t="s">
        <v>249</v>
      </c>
      <c r="K11" s="24" t="s">
        <v>248</v>
      </c>
      <c r="L11" s="24" t="s">
        <v>249</v>
      </c>
    </row>
    <row r="12" spans="1:12">
      <c r="A12" s="235">
        <v>1</v>
      </c>
      <c r="B12" s="279" t="s">
        <v>331</v>
      </c>
      <c r="C12" s="235" t="s">
        <v>250</v>
      </c>
      <c r="D12" s="285"/>
      <c r="E12" s="215">
        <f>5*3</f>
        <v>15</v>
      </c>
      <c r="F12" s="218">
        <f>E12*D12</f>
        <v>0</v>
      </c>
      <c r="G12" s="215">
        <v>15</v>
      </c>
      <c r="H12" s="218">
        <f>G12*D12</f>
        <v>0</v>
      </c>
      <c r="I12" s="215">
        <v>15</v>
      </c>
      <c r="J12" s="218">
        <f>I12*D12</f>
        <v>0</v>
      </c>
      <c r="K12" s="215">
        <v>15</v>
      </c>
      <c r="L12" s="218">
        <f>K12*D12</f>
        <v>0</v>
      </c>
    </row>
    <row r="13" spans="1:12">
      <c r="A13" s="216"/>
      <c r="B13" s="216"/>
      <c r="C13" s="216"/>
      <c r="D13" s="286"/>
      <c r="E13" s="216"/>
      <c r="F13" s="216"/>
      <c r="G13" s="216"/>
      <c r="H13" s="216"/>
      <c r="I13" s="216"/>
      <c r="J13" s="216"/>
      <c r="K13" s="216"/>
      <c r="L13" s="216"/>
    </row>
    <row r="14" spans="1:12" ht="67.5" customHeight="1">
      <c r="A14" s="217"/>
      <c r="B14" s="217"/>
      <c r="C14" s="217"/>
      <c r="D14" s="287"/>
      <c r="E14" s="217"/>
      <c r="F14" s="217"/>
      <c r="G14" s="217"/>
      <c r="H14" s="217"/>
      <c r="I14" s="217"/>
      <c r="J14" s="217"/>
      <c r="K14" s="217"/>
      <c r="L14" s="217"/>
    </row>
    <row r="15" spans="1:12">
      <c r="A15" s="235">
        <v>2</v>
      </c>
      <c r="B15" s="236" t="s">
        <v>251</v>
      </c>
      <c r="C15" s="235" t="s">
        <v>250</v>
      </c>
      <c r="D15" s="285"/>
      <c r="E15" s="215">
        <f>5*3</f>
        <v>15</v>
      </c>
      <c r="F15" s="218">
        <f t="shared" ref="F15" si="0">E15*D15</f>
        <v>0</v>
      </c>
      <c r="G15" s="215">
        <v>15</v>
      </c>
      <c r="H15" s="218">
        <f t="shared" ref="H15" si="1">G15*D15</f>
        <v>0</v>
      </c>
      <c r="I15" s="215">
        <v>15</v>
      </c>
      <c r="J15" s="218">
        <f t="shared" ref="J15" si="2">I15*D15</f>
        <v>0</v>
      </c>
      <c r="K15" s="215">
        <v>15</v>
      </c>
      <c r="L15" s="218">
        <f t="shared" ref="L15" si="3">K15*D15</f>
        <v>0</v>
      </c>
    </row>
    <row r="16" spans="1:12">
      <c r="A16" s="216"/>
      <c r="B16" s="216"/>
      <c r="C16" s="216"/>
      <c r="D16" s="286"/>
      <c r="E16" s="216"/>
      <c r="F16" s="216"/>
      <c r="G16" s="216"/>
      <c r="H16" s="216"/>
      <c r="I16" s="216"/>
      <c r="J16" s="216"/>
      <c r="K16" s="216"/>
      <c r="L16" s="216"/>
    </row>
    <row r="17" spans="1:12" ht="18.75" customHeight="1">
      <c r="A17" s="217"/>
      <c r="B17" s="217"/>
      <c r="C17" s="217"/>
      <c r="D17" s="287"/>
      <c r="E17" s="217"/>
      <c r="F17" s="217"/>
      <c r="G17" s="217"/>
      <c r="H17" s="217"/>
      <c r="I17" s="217"/>
      <c r="J17" s="217"/>
      <c r="K17" s="217"/>
      <c r="L17" s="217"/>
    </row>
    <row r="18" spans="1:12">
      <c r="A18" s="235">
        <v>2</v>
      </c>
      <c r="B18" s="236" t="s">
        <v>252</v>
      </c>
      <c r="C18" s="235" t="s">
        <v>253</v>
      </c>
      <c r="D18" s="285"/>
      <c r="E18" s="215">
        <f>2*3</f>
        <v>6</v>
      </c>
      <c r="F18" s="218">
        <f t="shared" ref="F18" si="4">E18*D18</f>
        <v>0</v>
      </c>
      <c r="G18" s="215">
        <v>6</v>
      </c>
      <c r="H18" s="218">
        <f t="shared" ref="H18" si="5">G18*D18</f>
        <v>0</v>
      </c>
      <c r="I18" s="215">
        <v>6</v>
      </c>
      <c r="J18" s="218">
        <f t="shared" ref="J18" si="6">I18*D18</f>
        <v>0</v>
      </c>
      <c r="K18" s="215">
        <v>6</v>
      </c>
      <c r="L18" s="218">
        <f t="shared" ref="L18" si="7">K18*D18</f>
        <v>0</v>
      </c>
    </row>
    <row r="19" spans="1:12">
      <c r="A19" s="216"/>
      <c r="B19" s="216"/>
      <c r="C19" s="216"/>
      <c r="D19" s="286"/>
      <c r="E19" s="216"/>
      <c r="F19" s="216"/>
      <c r="G19" s="216"/>
      <c r="H19" s="216"/>
      <c r="I19" s="216"/>
      <c r="J19" s="216"/>
      <c r="K19" s="216"/>
      <c r="L19" s="216"/>
    </row>
    <row r="20" spans="1:12" ht="38.25" customHeight="1">
      <c r="A20" s="217"/>
      <c r="B20" s="217"/>
      <c r="C20" s="217"/>
      <c r="D20" s="287"/>
      <c r="E20" s="217"/>
      <c r="F20" s="217"/>
      <c r="G20" s="217"/>
      <c r="H20" s="217"/>
      <c r="I20" s="217"/>
      <c r="J20" s="217"/>
      <c r="K20" s="217"/>
      <c r="L20" s="217"/>
    </row>
    <row r="21" spans="1:12">
      <c r="A21" s="235">
        <v>3</v>
      </c>
      <c r="B21" s="236" t="s">
        <v>254</v>
      </c>
      <c r="C21" s="235" t="s">
        <v>255</v>
      </c>
      <c r="D21" s="285"/>
      <c r="E21" s="215">
        <f>1*3</f>
        <v>3</v>
      </c>
      <c r="F21" s="218">
        <f t="shared" ref="F21" si="8">E21*D21</f>
        <v>0</v>
      </c>
      <c r="G21" s="215">
        <v>3</v>
      </c>
      <c r="H21" s="218">
        <f t="shared" ref="H21" si="9">G21*D21</f>
        <v>0</v>
      </c>
      <c r="I21" s="215">
        <v>3</v>
      </c>
      <c r="J21" s="218">
        <f t="shared" ref="J21" si="10">I21*D21</f>
        <v>0</v>
      </c>
      <c r="K21" s="215">
        <v>3</v>
      </c>
      <c r="L21" s="218">
        <f t="shared" ref="L21" si="11">K21*D21</f>
        <v>0</v>
      </c>
    </row>
    <row r="22" spans="1:12">
      <c r="A22" s="216"/>
      <c r="B22" s="216"/>
      <c r="C22" s="216"/>
      <c r="D22" s="286"/>
      <c r="E22" s="216"/>
      <c r="F22" s="216"/>
      <c r="G22" s="216"/>
      <c r="H22" s="216"/>
      <c r="I22" s="216"/>
      <c r="J22" s="216"/>
      <c r="K22" s="216"/>
      <c r="L22" s="216"/>
    </row>
    <row r="23" spans="1:12">
      <c r="A23" s="217"/>
      <c r="B23" s="217"/>
      <c r="C23" s="217"/>
      <c r="D23" s="287"/>
      <c r="E23" s="217"/>
      <c r="F23" s="217"/>
      <c r="G23" s="217"/>
      <c r="H23" s="217"/>
      <c r="I23" s="217"/>
      <c r="J23" s="217"/>
      <c r="K23" s="217"/>
      <c r="L23" s="217"/>
    </row>
    <row r="24" spans="1:12">
      <c r="A24" s="235">
        <v>4</v>
      </c>
      <c r="B24" s="236" t="s">
        <v>256</v>
      </c>
      <c r="C24" s="235" t="s">
        <v>250</v>
      </c>
      <c r="D24" s="285"/>
      <c r="E24" s="215">
        <v>15</v>
      </c>
      <c r="F24" s="218">
        <f t="shared" ref="F24" si="12">E24*D24</f>
        <v>0</v>
      </c>
      <c r="G24" s="215">
        <v>15</v>
      </c>
      <c r="H24" s="218">
        <f t="shared" ref="H24" si="13">G24*D24</f>
        <v>0</v>
      </c>
      <c r="I24" s="215">
        <v>15</v>
      </c>
      <c r="J24" s="218">
        <f t="shared" ref="J24" si="14">I24*D24</f>
        <v>0</v>
      </c>
      <c r="K24" s="215">
        <v>15</v>
      </c>
      <c r="L24" s="218">
        <f t="shared" ref="L24" si="15">K24*D24</f>
        <v>0</v>
      </c>
    </row>
    <row r="25" spans="1:12">
      <c r="A25" s="216"/>
      <c r="B25" s="216"/>
      <c r="C25" s="216"/>
      <c r="D25" s="286"/>
      <c r="E25" s="216"/>
      <c r="F25" s="216"/>
      <c r="G25" s="216"/>
      <c r="H25" s="216"/>
      <c r="I25" s="216"/>
      <c r="J25" s="216"/>
      <c r="K25" s="216"/>
      <c r="L25" s="216"/>
    </row>
    <row r="26" spans="1:12">
      <c r="A26" s="217"/>
      <c r="B26" s="217"/>
      <c r="C26" s="217"/>
      <c r="D26" s="287"/>
      <c r="E26" s="217"/>
      <c r="F26" s="217"/>
      <c r="G26" s="217"/>
      <c r="H26" s="217"/>
      <c r="I26" s="217"/>
      <c r="J26" s="217"/>
      <c r="K26" s="217"/>
      <c r="L26" s="217"/>
    </row>
    <row r="27" spans="1:12">
      <c r="A27" s="235">
        <v>4</v>
      </c>
      <c r="B27" s="236" t="s">
        <v>257</v>
      </c>
      <c r="C27" s="235" t="s">
        <v>250</v>
      </c>
      <c r="D27" s="285"/>
      <c r="E27" s="215">
        <v>6</v>
      </c>
      <c r="F27" s="218">
        <f t="shared" ref="F27" si="16">E27*D27</f>
        <v>0</v>
      </c>
      <c r="G27" s="215">
        <v>6</v>
      </c>
      <c r="H27" s="218">
        <f t="shared" ref="H27" si="17">G27*D27</f>
        <v>0</v>
      </c>
      <c r="I27" s="215">
        <v>6</v>
      </c>
      <c r="J27" s="218">
        <f t="shared" ref="J27" si="18">I27*D27</f>
        <v>0</v>
      </c>
      <c r="K27" s="215">
        <v>6</v>
      </c>
      <c r="L27" s="218">
        <f t="shared" ref="L27" si="19">K27*D27</f>
        <v>0</v>
      </c>
    </row>
    <row r="28" spans="1:12">
      <c r="A28" s="216"/>
      <c r="B28" s="216"/>
      <c r="C28" s="216"/>
      <c r="D28" s="286"/>
      <c r="E28" s="216"/>
      <c r="F28" s="216"/>
      <c r="G28" s="216"/>
      <c r="H28" s="216"/>
      <c r="I28" s="216"/>
      <c r="J28" s="216"/>
      <c r="K28" s="216"/>
      <c r="L28" s="216"/>
    </row>
    <row r="29" spans="1:12">
      <c r="A29" s="217"/>
      <c r="B29" s="217"/>
      <c r="C29" s="217"/>
      <c r="D29" s="287"/>
      <c r="E29" s="217"/>
      <c r="F29" s="217"/>
      <c r="G29" s="217"/>
      <c r="H29" s="217"/>
      <c r="I29" s="217"/>
      <c r="J29" s="217"/>
      <c r="K29" s="217"/>
      <c r="L29" s="217"/>
    </row>
    <row r="30" spans="1:12">
      <c r="A30" s="235">
        <v>5</v>
      </c>
      <c r="B30" s="236" t="s">
        <v>258</v>
      </c>
      <c r="C30" s="246" t="s">
        <v>259</v>
      </c>
      <c r="D30" s="285"/>
      <c r="E30" s="215">
        <v>50</v>
      </c>
      <c r="F30" s="218">
        <f t="shared" ref="F30" si="20">E30*D30</f>
        <v>0</v>
      </c>
      <c r="G30" s="215">
        <v>50</v>
      </c>
      <c r="H30" s="218">
        <f t="shared" ref="H30" si="21">G30*D30</f>
        <v>0</v>
      </c>
      <c r="I30" s="215">
        <v>50</v>
      </c>
      <c r="J30" s="218">
        <f t="shared" ref="J30" si="22">I30*D30</f>
        <v>0</v>
      </c>
      <c r="K30" s="215">
        <v>50</v>
      </c>
      <c r="L30" s="218">
        <f t="shared" ref="L30" si="23">K30*D30</f>
        <v>0</v>
      </c>
    </row>
    <row r="31" spans="1:12">
      <c r="A31" s="216"/>
      <c r="B31" s="216"/>
      <c r="C31" s="216"/>
      <c r="D31" s="286"/>
      <c r="E31" s="216"/>
      <c r="F31" s="216"/>
      <c r="G31" s="216"/>
      <c r="H31" s="216"/>
      <c r="I31" s="216"/>
      <c r="J31" s="216"/>
      <c r="K31" s="216"/>
      <c r="L31" s="216"/>
    </row>
    <row r="32" spans="1:12">
      <c r="A32" s="217"/>
      <c r="B32" s="217"/>
      <c r="C32" s="217"/>
      <c r="D32" s="287"/>
      <c r="E32" s="217"/>
      <c r="F32" s="217"/>
      <c r="G32" s="217"/>
      <c r="H32" s="217"/>
      <c r="I32" s="217"/>
      <c r="J32" s="217"/>
      <c r="K32" s="217"/>
      <c r="L32" s="217"/>
    </row>
    <row r="33" spans="1:12">
      <c r="A33" s="223">
        <v>6</v>
      </c>
      <c r="B33" s="231" t="s">
        <v>260</v>
      </c>
      <c r="C33" s="229" t="s">
        <v>253</v>
      </c>
      <c r="D33" s="285"/>
      <c r="E33" s="215">
        <v>10</v>
      </c>
      <c r="F33" s="218">
        <f t="shared" ref="F33" si="24">E33*D33</f>
        <v>0</v>
      </c>
      <c r="G33" s="215">
        <v>10</v>
      </c>
      <c r="H33" s="218">
        <f t="shared" ref="H33" si="25">G33*D33</f>
        <v>0</v>
      </c>
      <c r="I33" s="215">
        <v>15</v>
      </c>
      <c r="J33" s="218">
        <f t="shared" ref="J33" si="26">I33*D33</f>
        <v>0</v>
      </c>
      <c r="K33" s="215">
        <v>10</v>
      </c>
      <c r="L33" s="218">
        <f t="shared" ref="L33" si="27">K33*D33</f>
        <v>0</v>
      </c>
    </row>
    <row r="34" spans="1:12">
      <c r="A34" s="224"/>
      <c r="B34" s="227"/>
      <c r="C34" s="227"/>
      <c r="D34" s="286"/>
      <c r="E34" s="216"/>
      <c r="F34" s="216"/>
      <c r="G34" s="216"/>
      <c r="H34" s="216"/>
      <c r="I34" s="216"/>
      <c r="J34" s="216"/>
      <c r="K34" s="216"/>
      <c r="L34" s="216"/>
    </row>
    <row r="35" spans="1:12" ht="48.75" customHeight="1">
      <c r="A35" s="225"/>
      <c r="B35" s="228"/>
      <c r="C35" s="228"/>
      <c r="D35" s="287"/>
      <c r="E35" s="217"/>
      <c r="F35" s="217"/>
      <c r="G35" s="217"/>
      <c r="H35" s="217"/>
      <c r="I35" s="217"/>
      <c r="J35" s="217"/>
      <c r="K35" s="217"/>
      <c r="L35" s="217"/>
    </row>
    <row r="36" spans="1:12">
      <c r="A36" s="223">
        <v>7</v>
      </c>
      <c r="B36" s="231" t="s">
        <v>261</v>
      </c>
      <c r="C36" s="232" t="s">
        <v>262</v>
      </c>
      <c r="D36" s="285"/>
      <c r="E36" s="215">
        <v>80</v>
      </c>
      <c r="F36" s="218">
        <f t="shared" ref="F36" si="28">E36*D36</f>
        <v>0</v>
      </c>
      <c r="G36" s="215">
        <v>80</v>
      </c>
      <c r="H36" s="218">
        <f t="shared" ref="H36" si="29">G36*D36</f>
        <v>0</v>
      </c>
      <c r="I36" s="215">
        <v>80</v>
      </c>
      <c r="J36" s="218">
        <f t="shared" ref="J36" si="30">I36*D36</f>
        <v>0</v>
      </c>
      <c r="K36" s="215">
        <v>80</v>
      </c>
      <c r="L36" s="218">
        <f t="shared" ref="L36" si="31">K36*D36</f>
        <v>0</v>
      </c>
    </row>
    <row r="37" spans="1:12">
      <c r="A37" s="224"/>
      <c r="B37" s="227"/>
      <c r="C37" s="227"/>
      <c r="D37" s="286"/>
      <c r="E37" s="216"/>
      <c r="F37" s="216"/>
      <c r="G37" s="216"/>
      <c r="H37" s="216"/>
      <c r="I37" s="216"/>
      <c r="J37" s="216"/>
      <c r="K37" s="216"/>
      <c r="L37" s="216"/>
    </row>
    <row r="38" spans="1:12" ht="32.25" customHeight="1">
      <c r="A38" s="225"/>
      <c r="B38" s="228"/>
      <c r="C38" s="228"/>
      <c r="D38" s="287"/>
      <c r="E38" s="217"/>
      <c r="F38" s="217"/>
      <c r="G38" s="217"/>
      <c r="H38" s="217"/>
      <c r="I38" s="217"/>
      <c r="J38" s="217"/>
      <c r="K38" s="217"/>
      <c r="L38" s="217"/>
    </row>
    <row r="39" spans="1:12">
      <c r="A39" s="223">
        <v>7</v>
      </c>
      <c r="B39" s="231" t="s">
        <v>263</v>
      </c>
      <c r="C39" s="232" t="s">
        <v>264</v>
      </c>
      <c r="D39" s="285"/>
      <c r="E39" s="219">
        <f>1*3</f>
        <v>3</v>
      </c>
      <c r="F39" s="218">
        <f t="shared" ref="F39" si="32">E39*D39</f>
        <v>0</v>
      </c>
      <c r="G39" s="215">
        <v>3</v>
      </c>
      <c r="H39" s="218">
        <f t="shared" ref="H39" si="33">G39*D39</f>
        <v>0</v>
      </c>
      <c r="I39" s="215">
        <v>3</v>
      </c>
      <c r="J39" s="218">
        <f t="shared" ref="J39" si="34">I39*D39</f>
        <v>0</v>
      </c>
      <c r="K39" s="215">
        <v>3</v>
      </c>
      <c r="L39" s="218">
        <f t="shared" ref="L39" si="35">K39*D39</f>
        <v>0</v>
      </c>
    </row>
    <row r="40" spans="1:12">
      <c r="A40" s="224"/>
      <c r="B40" s="227"/>
      <c r="C40" s="227"/>
      <c r="D40" s="286"/>
      <c r="E40" s="216"/>
      <c r="F40" s="216"/>
      <c r="G40" s="216"/>
      <c r="H40" s="216"/>
      <c r="I40" s="216"/>
      <c r="J40" s="216"/>
      <c r="K40" s="216"/>
      <c r="L40" s="216"/>
    </row>
    <row r="41" spans="1:12" ht="27.75" customHeight="1">
      <c r="A41" s="225"/>
      <c r="B41" s="228"/>
      <c r="C41" s="228"/>
      <c r="D41" s="287"/>
      <c r="E41" s="217"/>
      <c r="F41" s="217"/>
      <c r="G41" s="217"/>
      <c r="H41" s="217"/>
      <c r="I41" s="217"/>
      <c r="J41" s="217"/>
      <c r="K41" s="217"/>
      <c r="L41" s="217"/>
    </row>
    <row r="42" spans="1:12">
      <c r="A42" s="223">
        <v>7</v>
      </c>
      <c r="B42" s="231" t="s">
        <v>265</v>
      </c>
      <c r="C42" s="232" t="s">
        <v>264</v>
      </c>
      <c r="D42" s="285"/>
      <c r="E42" s="219">
        <v>6</v>
      </c>
      <c r="F42" s="218">
        <f t="shared" ref="F42" si="36">E42*D42</f>
        <v>0</v>
      </c>
      <c r="G42" s="215">
        <v>6</v>
      </c>
      <c r="H42" s="218">
        <f t="shared" ref="H42" si="37">G42*D42</f>
        <v>0</v>
      </c>
      <c r="I42" s="215">
        <v>9</v>
      </c>
      <c r="J42" s="218">
        <f t="shared" ref="J42" si="38">I42*D42</f>
        <v>0</v>
      </c>
      <c r="K42" s="215">
        <v>6</v>
      </c>
      <c r="L42" s="218">
        <f t="shared" ref="L42" si="39">K42*D42</f>
        <v>0</v>
      </c>
    </row>
    <row r="43" spans="1:12">
      <c r="A43" s="224"/>
      <c r="B43" s="227"/>
      <c r="C43" s="227"/>
      <c r="D43" s="286"/>
      <c r="E43" s="216"/>
      <c r="F43" s="216"/>
      <c r="G43" s="216"/>
      <c r="H43" s="216"/>
      <c r="I43" s="216"/>
      <c r="J43" s="216"/>
      <c r="K43" s="216"/>
      <c r="L43" s="216"/>
    </row>
    <row r="44" spans="1:12">
      <c r="A44" s="225"/>
      <c r="B44" s="228"/>
      <c r="C44" s="228"/>
      <c r="D44" s="287"/>
      <c r="E44" s="217"/>
      <c r="F44" s="217"/>
      <c r="G44" s="217"/>
      <c r="H44" s="217"/>
      <c r="I44" s="217"/>
      <c r="J44" s="217"/>
      <c r="K44" s="217"/>
      <c r="L44" s="217"/>
    </row>
    <row r="45" spans="1:12">
      <c r="A45" s="233">
        <v>6</v>
      </c>
      <c r="B45" s="219" t="s">
        <v>266</v>
      </c>
      <c r="C45" s="234" t="s">
        <v>267</v>
      </c>
      <c r="D45" s="285"/>
      <c r="E45" s="219">
        <v>140</v>
      </c>
      <c r="F45" s="218">
        <f t="shared" ref="F45" si="40">E45*D45</f>
        <v>0</v>
      </c>
      <c r="G45" s="215">
        <v>140</v>
      </c>
      <c r="H45" s="218">
        <f t="shared" ref="H45" si="41">G45*D45</f>
        <v>0</v>
      </c>
      <c r="I45" s="215">
        <v>140</v>
      </c>
      <c r="J45" s="218">
        <f t="shared" ref="J45" si="42">I45*D45</f>
        <v>0</v>
      </c>
      <c r="K45" s="215">
        <v>140</v>
      </c>
      <c r="L45" s="218">
        <f t="shared" ref="L45" si="43">K45*D45</f>
        <v>0</v>
      </c>
    </row>
    <row r="46" spans="1:12">
      <c r="A46" s="216"/>
      <c r="B46" s="216"/>
      <c r="C46" s="216"/>
      <c r="D46" s="286"/>
      <c r="E46" s="216"/>
      <c r="F46" s="216"/>
      <c r="G46" s="216"/>
      <c r="H46" s="216"/>
      <c r="I46" s="216"/>
      <c r="J46" s="216"/>
      <c r="K46" s="216"/>
      <c r="L46" s="216"/>
    </row>
    <row r="47" spans="1:12">
      <c r="A47" s="217"/>
      <c r="B47" s="217"/>
      <c r="C47" s="217"/>
      <c r="D47" s="288"/>
      <c r="E47" s="262"/>
      <c r="F47" s="217"/>
      <c r="G47" s="217"/>
      <c r="H47" s="217"/>
      <c r="I47" s="217"/>
      <c r="J47" s="217"/>
      <c r="K47" s="217"/>
      <c r="L47" s="217"/>
    </row>
    <row r="48" spans="1:12">
      <c r="A48" s="223">
        <v>9</v>
      </c>
      <c r="B48" s="226" t="s">
        <v>268</v>
      </c>
      <c r="C48" s="263" t="s">
        <v>269</v>
      </c>
      <c r="D48" s="289"/>
      <c r="E48" s="269">
        <f>5*3</f>
        <v>15</v>
      </c>
      <c r="F48" s="268">
        <f t="shared" ref="F48" si="44">E48*D48</f>
        <v>0</v>
      </c>
      <c r="G48" s="215">
        <v>15</v>
      </c>
      <c r="H48" s="218">
        <f t="shared" ref="H48" si="45">G48*D48</f>
        <v>0</v>
      </c>
      <c r="I48" s="215">
        <v>15</v>
      </c>
      <c r="J48" s="218">
        <f t="shared" ref="J48" si="46">I48*D48</f>
        <v>0</v>
      </c>
      <c r="K48" s="215">
        <v>15</v>
      </c>
      <c r="L48" s="218">
        <f t="shared" ref="L48" si="47">K48*D48</f>
        <v>0</v>
      </c>
    </row>
    <row r="49" spans="1:12">
      <c r="A49" s="224"/>
      <c r="B49" s="227"/>
      <c r="C49" s="264"/>
      <c r="D49" s="290"/>
      <c r="E49" s="266"/>
      <c r="F49" s="242"/>
      <c r="G49" s="216"/>
      <c r="H49" s="216"/>
      <c r="I49" s="216"/>
      <c r="J49" s="216"/>
      <c r="K49" s="216"/>
      <c r="L49" s="216"/>
    </row>
    <row r="50" spans="1:12">
      <c r="A50" s="225"/>
      <c r="B50" s="228"/>
      <c r="C50" s="265"/>
      <c r="D50" s="290"/>
      <c r="E50" s="266"/>
      <c r="F50" s="242"/>
      <c r="G50" s="217"/>
      <c r="H50" s="217"/>
      <c r="I50" s="217"/>
      <c r="J50" s="217"/>
      <c r="K50" s="217"/>
      <c r="L50" s="217"/>
    </row>
    <row r="51" spans="1:12">
      <c r="A51" s="23"/>
      <c r="B51" s="25"/>
      <c r="C51" s="23"/>
      <c r="D51" s="220" t="s">
        <v>270</v>
      </c>
      <c r="E51" s="221"/>
      <c r="F51" s="270">
        <f>SUM(F12:F50)</f>
        <v>0</v>
      </c>
      <c r="G51" s="260"/>
      <c r="H51" s="27">
        <f>SUM(H12:H50)</f>
        <v>0</v>
      </c>
      <c r="I51" s="26"/>
      <c r="J51" s="27">
        <f>SUM(J12:J50)</f>
        <v>0</v>
      </c>
      <c r="K51" s="26"/>
      <c r="L51" s="27">
        <f>SUM(L12:L50)</f>
        <v>0</v>
      </c>
    </row>
    <row r="52" spans="1:12">
      <c r="A52" s="23"/>
      <c r="B52" s="25"/>
      <c r="C52" s="23"/>
      <c r="D52" s="220" t="s">
        <v>271</v>
      </c>
      <c r="E52" s="221"/>
      <c r="F52" s="270">
        <f>F51/12</f>
        <v>0</v>
      </c>
      <c r="G52" s="260"/>
      <c r="H52" s="27">
        <f>H51/12</f>
        <v>0</v>
      </c>
      <c r="I52" s="26"/>
      <c r="J52" s="27">
        <f>J51/12</f>
        <v>0</v>
      </c>
      <c r="K52" s="26"/>
      <c r="L52" s="27">
        <f>L51/12</f>
        <v>0</v>
      </c>
    </row>
    <row r="53" spans="1:12">
      <c r="A53" s="23"/>
      <c r="B53" s="25"/>
      <c r="C53" s="23"/>
      <c r="D53" s="222" t="s">
        <v>272</v>
      </c>
      <c r="E53" s="221"/>
      <c r="F53" s="271">
        <f>F52/MERENDEIRO_CANG!H20</f>
        <v>0</v>
      </c>
      <c r="G53" s="261"/>
      <c r="H53" s="29">
        <f>H52/MERENDEIRO_NC!H20</f>
        <v>0</v>
      </c>
      <c r="I53" s="28"/>
      <c r="J53" s="29">
        <f>J52/MERENDEIRO_PAR!H20</f>
        <v>0</v>
      </c>
      <c r="K53" s="28"/>
      <c r="L53" s="29">
        <f>L52/MERENDEIRO_SPP!H20</f>
        <v>0</v>
      </c>
    </row>
    <row r="54" spans="1:12">
      <c r="A54" s="23"/>
      <c r="B54" s="25"/>
      <c r="C54" s="23"/>
      <c r="D54" s="23"/>
      <c r="E54" s="267"/>
      <c r="F54" s="267"/>
      <c r="G54" s="23"/>
      <c r="H54" s="23"/>
      <c r="I54" s="23"/>
      <c r="J54" s="23"/>
      <c r="K54" s="23"/>
      <c r="L54" s="23"/>
    </row>
    <row r="55" spans="1:12">
      <c r="A55" s="23"/>
      <c r="B55" s="23"/>
      <c r="C55" s="23"/>
      <c r="D55" s="23"/>
      <c r="E55" s="23"/>
      <c r="F55" s="23"/>
      <c r="G55" s="23"/>
      <c r="H55" s="23"/>
      <c r="I55" s="23"/>
      <c r="J55" s="23"/>
      <c r="K55" s="23"/>
      <c r="L55" s="23"/>
    </row>
    <row r="56" spans="1:12">
      <c r="A56" s="23"/>
      <c r="B56" s="23"/>
      <c r="C56" s="23"/>
      <c r="D56" s="23"/>
      <c r="E56" s="23"/>
      <c r="F56" s="30"/>
      <c r="G56" s="23"/>
      <c r="H56" s="23"/>
      <c r="I56" s="23"/>
      <c r="J56" s="23"/>
      <c r="K56" s="23"/>
      <c r="L56" s="23"/>
    </row>
    <row r="57" spans="1:12">
      <c r="A57" s="223">
        <v>1</v>
      </c>
      <c r="B57" s="226" t="s">
        <v>273</v>
      </c>
      <c r="C57" s="229" t="s">
        <v>264</v>
      </c>
      <c r="D57" s="291"/>
      <c r="E57" s="219">
        <v>3</v>
      </c>
      <c r="F57" s="218">
        <f>E57*D57</f>
        <v>0</v>
      </c>
      <c r="G57" s="215">
        <v>3</v>
      </c>
      <c r="H57" s="218">
        <f>G57*D57</f>
        <v>0</v>
      </c>
      <c r="I57" s="215">
        <v>3</v>
      </c>
      <c r="J57" s="218">
        <f>I57*D57</f>
        <v>0</v>
      </c>
      <c r="K57" s="215">
        <v>3</v>
      </c>
      <c r="L57" s="218">
        <f>K57*D57</f>
        <v>0</v>
      </c>
    </row>
    <row r="58" spans="1:12">
      <c r="A58" s="224"/>
      <c r="B58" s="227"/>
      <c r="C58" s="227"/>
      <c r="D58" s="292"/>
      <c r="E58" s="216"/>
      <c r="F58" s="216"/>
      <c r="G58" s="216"/>
      <c r="H58" s="216"/>
      <c r="I58" s="216"/>
      <c r="J58" s="216"/>
      <c r="K58" s="216"/>
      <c r="L58" s="216"/>
    </row>
    <row r="59" spans="1:12">
      <c r="A59" s="225"/>
      <c r="B59" s="228"/>
      <c r="C59" s="228"/>
      <c r="D59" s="292"/>
      <c r="E59" s="230"/>
      <c r="F59" s="216"/>
      <c r="G59" s="216"/>
      <c r="H59" s="216"/>
      <c r="I59" s="216"/>
      <c r="J59" s="216"/>
      <c r="K59" s="216"/>
      <c r="L59" s="216"/>
    </row>
    <row r="60" spans="1:12">
      <c r="A60" s="23"/>
      <c r="B60" s="23"/>
      <c r="C60" s="295" t="s">
        <v>274</v>
      </c>
      <c r="D60" s="296"/>
      <c r="E60" s="296"/>
      <c r="F60" s="297">
        <f>F57/MERENDEIRO_CANG!H20</f>
        <v>0</v>
      </c>
      <c r="G60" s="298"/>
      <c r="H60" s="299">
        <f>H57/MERENDEIRO_NC!H20</f>
        <v>0</v>
      </c>
      <c r="I60" s="298"/>
      <c r="J60" s="299">
        <f>J57/MERENDEIRO_PAR!H20</f>
        <v>0</v>
      </c>
      <c r="K60" s="298"/>
      <c r="L60" s="299">
        <f>L57/MERENDEIRO_SPP!H20</f>
        <v>0</v>
      </c>
    </row>
    <row r="61" spans="1:12">
      <c r="A61" s="23"/>
      <c r="B61" s="23"/>
      <c r="C61" s="23"/>
      <c r="D61" s="23"/>
      <c r="E61" s="23"/>
      <c r="F61" s="23"/>
      <c r="G61" s="23"/>
      <c r="H61" s="23"/>
      <c r="I61" s="23"/>
      <c r="J61" s="23"/>
      <c r="K61" s="23"/>
      <c r="L61" s="23"/>
    </row>
    <row r="62" spans="1:12">
      <c r="A62" s="23"/>
      <c r="B62" s="23"/>
      <c r="C62" s="293"/>
      <c r="D62" s="293"/>
      <c r="E62" s="293"/>
      <c r="F62" s="294"/>
      <c r="G62" s="294"/>
      <c r="H62" s="267"/>
      <c r="I62" s="23"/>
      <c r="J62" s="23"/>
      <c r="K62" s="23"/>
      <c r="L62" s="23"/>
    </row>
    <row r="63" spans="1:12">
      <c r="A63" s="23"/>
      <c r="B63" s="23"/>
      <c r="C63" s="267"/>
      <c r="D63" s="267"/>
      <c r="E63" s="267"/>
      <c r="F63" s="267"/>
      <c r="G63" s="267"/>
      <c r="H63" s="267"/>
      <c r="I63" s="23"/>
      <c r="J63" s="23"/>
      <c r="K63" s="23"/>
      <c r="L63" s="23"/>
    </row>
    <row r="64" spans="1:12">
      <c r="A64" s="23"/>
      <c r="B64" s="23"/>
      <c r="C64" s="23"/>
      <c r="D64" s="23"/>
      <c r="E64" s="23"/>
      <c r="F64" s="23"/>
      <c r="G64" s="23"/>
      <c r="H64" s="23"/>
      <c r="I64" s="23"/>
      <c r="J64" s="23"/>
      <c r="K64" s="23"/>
      <c r="L64" s="23"/>
    </row>
  </sheetData>
  <mergeCells count="184">
    <mergeCell ref="A10:D10"/>
    <mergeCell ref="A1:L3"/>
    <mergeCell ref="C62:E62"/>
    <mergeCell ref="C60:E60"/>
    <mergeCell ref="K57:K59"/>
    <mergeCell ref="L57:L59"/>
    <mergeCell ref="D51:E51"/>
    <mergeCell ref="D52:E52"/>
    <mergeCell ref="D53:E53"/>
    <mergeCell ref="E57:E59"/>
    <mergeCell ref="F57:F59"/>
    <mergeCell ref="G57:G59"/>
    <mergeCell ref="H57:H59"/>
    <mergeCell ref="I57:I59"/>
    <mergeCell ref="J57:J59"/>
    <mergeCell ref="A57:A59"/>
    <mergeCell ref="B57:B59"/>
    <mergeCell ref="C57:C59"/>
    <mergeCell ref="D57:D59"/>
    <mergeCell ref="I48:I50"/>
    <mergeCell ref="J48:J50"/>
    <mergeCell ref="K48:K50"/>
    <mergeCell ref="L48:L50"/>
    <mergeCell ref="D48:D50"/>
    <mergeCell ref="E48:E50"/>
    <mergeCell ref="F48:F50"/>
    <mergeCell ref="G48:G50"/>
    <mergeCell ref="H48:H50"/>
    <mergeCell ref="I45:I47"/>
    <mergeCell ref="J45:J47"/>
    <mergeCell ref="K45:K47"/>
    <mergeCell ref="L45:L47"/>
    <mergeCell ref="A48:A50"/>
    <mergeCell ref="B48:B50"/>
    <mergeCell ref="C48:C50"/>
    <mergeCell ref="D45:D47"/>
    <mergeCell ref="E45:E47"/>
    <mergeCell ref="F45:F47"/>
    <mergeCell ref="G45:G47"/>
    <mergeCell ref="H45:H47"/>
    <mergeCell ref="I42:I44"/>
    <mergeCell ref="J42:J44"/>
    <mergeCell ref="K42:K44"/>
    <mergeCell ref="L42:L44"/>
    <mergeCell ref="A45:A47"/>
    <mergeCell ref="B45:B47"/>
    <mergeCell ref="C45:C47"/>
    <mergeCell ref="D42:D44"/>
    <mergeCell ref="E42:E44"/>
    <mergeCell ref="F42:F44"/>
    <mergeCell ref="G42:G44"/>
    <mergeCell ref="H42:H44"/>
    <mergeCell ref="I39:I41"/>
    <mergeCell ref="J39:J41"/>
    <mergeCell ref="K39:K41"/>
    <mergeCell ref="L39:L41"/>
    <mergeCell ref="A42:A44"/>
    <mergeCell ref="B42:B44"/>
    <mergeCell ref="C42:C44"/>
    <mergeCell ref="D39:D41"/>
    <mergeCell ref="E39:E41"/>
    <mergeCell ref="F39:F41"/>
    <mergeCell ref="G39:G41"/>
    <mergeCell ref="H39:H41"/>
    <mergeCell ref="I36:I38"/>
    <mergeCell ref="J36:J38"/>
    <mergeCell ref="K36:K38"/>
    <mergeCell ref="L36:L38"/>
    <mergeCell ref="A39:A41"/>
    <mergeCell ref="B39:B41"/>
    <mergeCell ref="C39:C41"/>
    <mergeCell ref="D36:D38"/>
    <mergeCell ref="E36:E38"/>
    <mergeCell ref="F36:F38"/>
    <mergeCell ref="G36:G38"/>
    <mergeCell ref="H36:H38"/>
    <mergeCell ref="I33:I35"/>
    <mergeCell ref="J33:J35"/>
    <mergeCell ref="K33:K35"/>
    <mergeCell ref="L33:L35"/>
    <mergeCell ref="A36:A38"/>
    <mergeCell ref="B36:B38"/>
    <mergeCell ref="C36:C38"/>
    <mergeCell ref="D33:D35"/>
    <mergeCell ref="E33:E35"/>
    <mergeCell ref="F33:F35"/>
    <mergeCell ref="G33:G35"/>
    <mergeCell ref="H33:H35"/>
    <mergeCell ref="I30:I32"/>
    <mergeCell ref="J30:J32"/>
    <mergeCell ref="K30:K32"/>
    <mergeCell ref="L30:L32"/>
    <mergeCell ref="A33:A35"/>
    <mergeCell ref="B33:B35"/>
    <mergeCell ref="C33:C35"/>
    <mergeCell ref="D30:D32"/>
    <mergeCell ref="E30:E32"/>
    <mergeCell ref="F30:F32"/>
    <mergeCell ref="G30:G32"/>
    <mergeCell ref="H30:H32"/>
    <mergeCell ref="I27:I29"/>
    <mergeCell ref="J27:J29"/>
    <mergeCell ref="K27:K29"/>
    <mergeCell ref="L27:L29"/>
    <mergeCell ref="A30:A32"/>
    <mergeCell ref="B30:B32"/>
    <mergeCell ref="C30:C32"/>
    <mergeCell ref="D27:D29"/>
    <mergeCell ref="E27:E29"/>
    <mergeCell ref="F27:F29"/>
    <mergeCell ref="G27:G29"/>
    <mergeCell ref="H27:H29"/>
    <mergeCell ref="I24:I26"/>
    <mergeCell ref="J24:J26"/>
    <mergeCell ref="K24:K26"/>
    <mergeCell ref="L24:L26"/>
    <mergeCell ref="A27:A29"/>
    <mergeCell ref="B27:B29"/>
    <mergeCell ref="C27:C29"/>
    <mergeCell ref="D24:D26"/>
    <mergeCell ref="E24:E26"/>
    <mergeCell ref="F24:F26"/>
    <mergeCell ref="G24:G26"/>
    <mergeCell ref="H24:H26"/>
    <mergeCell ref="I21:I23"/>
    <mergeCell ref="J21:J23"/>
    <mergeCell ref="K21:K23"/>
    <mergeCell ref="L21:L23"/>
    <mergeCell ref="A24:A26"/>
    <mergeCell ref="B24:B26"/>
    <mergeCell ref="C24:C26"/>
    <mergeCell ref="D21:D23"/>
    <mergeCell ref="E21:E23"/>
    <mergeCell ref="F21:F23"/>
    <mergeCell ref="G21:G23"/>
    <mergeCell ref="H21:H23"/>
    <mergeCell ref="I18:I20"/>
    <mergeCell ref="J18:J20"/>
    <mergeCell ref="K18:K20"/>
    <mergeCell ref="L18:L20"/>
    <mergeCell ref="A21:A23"/>
    <mergeCell ref="B21:B23"/>
    <mergeCell ref="C21:C23"/>
    <mergeCell ref="D18:D20"/>
    <mergeCell ref="E18:E20"/>
    <mergeCell ref="F18:F20"/>
    <mergeCell ref="G18:G20"/>
    <mergeCell ref="H18:H20"/>
    <mergeCell ref="I15:I17"/>
    <mergeCell ref="J15:J17"/>
    <mergeCell ref="K15:K17"/>
    <mergeCell ref="L15:L17"/>
    <mergeCell ref="A18:A20"/>
    <mergeCell ref="B18:B20"/>
    <mergeCell ref="C18:C20"/>
    <mergeCell ref="D15:D17"/>
    <mergeCell ref="E15:E17"/>
    <mergeCell ref="F15:F17"/>
    <mergeCell ref="G15:G17"/>
    <mergeCell ref="H15:H17"/>
    <mergeCell ref="I12:I14"/>
    <mergeCell ref="J12:J14"/>
    <mergeCell ref="K12:K14"/>
    <mergeCell ref="L12:L14"/>
    <mergeCell ref="A15:A17"/>
    <mergeCell ref="B15:B17"/>
    <mergeCell ref="C15:C17"/>
    <mergeCell ref="D12:D14"/>
    <mergeCell ref="E12:E14"/>
    <mergeCell ref="F12:F14"/>
    <mergeCell ref="G12:G14"/>
    <mergeCell ref="H12:H14"/>
    <mergeCell ref="A12:A14"/>
    <mergeCell ref="B12:B14"/>
    <mergeCell ref="C12:C14"/>
    <mergeCell ref="A5:L5"/>
    <mergeCell ref="A6:L6"/>
    <mergeCell ref="A7:L7"/>
    <mergeCell ref="A8:L8"/>
    <mergeCell ref="A9:L9"/>
    <mergeCell ref="E10:F10"/>
    <mergeCell ref="G10:H10"/>
    <mergeCell ref="I10:J10"/>
    <mergeCell ref="K10:L1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RESUMO</vt:lpstr>
      <vt:lpstr>MERENDEIRO_PAR</vt:lpstr>
      <vt:lpstr>MERENDEIRO_CANG</vt:lpstr>
      <vt:lpstr>MERENDEIRO_NC</vt:lpstr>
      <vt:lpstr>MERENDEIRO_SPP</vt:lpstr>
      <vt:lpstr>MATERIAIS</vt:lpstr>
      <vt:lpstr>UNIFORME EPI E SEGURO DE VIDA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Joao Batista Dantas</dc:creator>
  <cp:lastModifiedBy>valdisiogomesetb@gmail.com</cp:lastModifiedBy>
  <dcterms:created xsi:type="dcterms:W3CDTF">2025-03-21T01:40:22Z</dcterms:created>
  <dcterms:modified xsi:type="dcterms:W3CDTF">2025-07-16T22:26:25Z</dcterms:modified>
</cp:coreProperties>
</file>