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atim\OneDrive\Documentos\DILIC 2025\MARÇO\Processo 23137.002225.2024-36 - Serviços continuados - Pau dos Ferros\"/>
    </mc:Choice>
  </mc:AlternateContent>
  <xr:revisionPtr revIDLastSave="0" documentId="8_{8671F9B6-AC01-499B-A6CC-94DC190E5EAE}" xr6:coauthVersionLast="47" xr6:coauthVersionMax="47" xr10:uidLastSave="{00000000-0000-0000-0000-000000000000}"/>
  <bookViews>
    <workbookView xWindow="18870" yWindow="1875" windowWidth="18360" windowHeight="12750" xr2:uid="{00000000-000D-0000-FFFF-FFFF00000000}"/>
  </bookViews>
  <sheets>
    <sheet name="Planilha1" sheetId="1" r:id="rId1"/>
  </sheets>
  <definedNames>
    <definedName name="_xlnm._FilterDatabase" localSheetId="0" hidden="1">Planilha1!$D$2:$D$345</definedName>
    <definedName name="_Hlk190247189">Planilha1!$A$213</definedName>
    <definedName name="_Hlk190247199">Planilha1!$A$215</definedName>
    <definedName name="_Hlk190247210">Planilha1!$A$216</definedName>
    <definedName name="_Hlk190247224">Planilha1!$A$206</definedName>
    <definedName name="_Hlk190247359">Planilha1!$A$207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6" i="1" l="1"/>
  <c r="K346" i="1"/>
  <c r="I345" i="1"/>
  <c r="J345" i="1"/>
  <c r="K342" i="1"/>
  <c r="K338" i="1"/>
  <c r="I300" i="1"/>
  <c r="J300" i="1" s="1"/>
  <c r="I301" i="1"/>
  <c r="J301" i="1" s="1"/>
  <c r="I302" i="1"/>
  <c r="J302" i="1" s="1"/>
  <c r="I303" i="1"/>
  <c r="J303" i="1" s="1"/>
  <c r="I304" i="1"/>
  <c r="J304" i="1" s="1"/>
  <c r="I305" i="1"/>
  <c r="J305" i="1" s="1"/>
  <c r="I306" i="1"/>
  <c r="J306" i="1" s="1"/>
  <c r="I307" i="1"/>
  <c r="J307" i="1" s="1"/>
  <c r="I308" i="1"/>
  <c r="J308" i="1" s="1"/>
  <c r="I309" i="1"/>
  <c r="J309" i="1" s="1"/>
  <c r="I310" i="1"/>
  <c r="J310" i="1" s="1"/>
  <c r="I299" i="1"/>
  <c r="J299" i="1" s="1"/>
  <c r="I311" i="1"/>
  <c r="J311" i="1" s="1"/>
  <c r="I312" i="1"/>
  <c r="J312" i="1" s="1"/>
  <c r="I313" i="1"/>
  <c r="J313" i="1" s="1"/>
  <c r="I314" i="1"/>
  <c r="J314" i="1" s="1"/>
  <c r="I315" i="1"/>
  <c r="J315" i="1" s="1"/>
  <c r="I316" i="1"/>
  <c r="J316" i="1" s="1"/>
  <c r="I317" i="1"/>
  <c r="J317" i="1" s="1"/>
  <c r="I318" i="1"/>
  <c r="J318" i="1" s="1"/>
  <c r="I319" i="1"/>
  <c r="J319" i="1" s="1"/>
  <c r="I320" i="1"/>
  <c r="J320" i="1" s="1"/>
  <c r="I321" i="1"/>
  <c r="J321" i="1" s="1"/>
  <c r="I322" i="1"/>
  <c r="J322" i="1" s="1"/>
  <c r="I323" i="1"/>
  <c r="J323" i="1" s="1"/>
  <c r="I324" i="1"/>
  <c r="J324" i="1" s="1"/>
  <c r="I325" i="1"/>
  <c r="J325" i="1" s="1"/>
  <c r="I326" i="1"/>
  <c r="J326" i="1" s="1"/>
  <c r="I327" i="1"/>
  <c r="J327" i="1" s="1"/>
  <c r="I328" i="1"/>
  <c r="J328" i="1" s="1"/>
  <c r="I329" i="1"/>
  <c r="J329" i="1" s="1"/>
  <c r="I330" i="1"/>
  <c r="J330" i="1" s="1"/>
  <c r="I182" i="1"/>
  <c r="J182" i="1" s="1"/>
  <c r="I183" i="1"/>
  <c r="J183" i="1" s="1"/>
  <c r="I228" i="1"/>
  <c r="J228" i="1" s="1"/>
  <c r="I142" i="1"/>
  <c r="J142" i="1" s="1"/>
  <c r="I143" i="1"/>
  <c r="J143" i="1" s="1"/>
  <c r="I80" i="1"/>
  <c r="J80" i="1" s="1"/>
  <c r="I81" i="1"/>
  <c r="J81" i="1" s="1"/>
  <c r="I43" i="1"/>
  <c r="J43" i="1" s="1"/>
  <c r="I42" i="1"/>
  <c r="J42" i="1" s="1"/>
  <c r="I21" i="1"/>
  <c r="J21" i="1" s="1"/>
  <c r="I20" i="1"/>
  <c r="I294" i="1"/>
  <c r="J294" i="1" s="1"/>
  <c r="I295" i="1"/>
  <c r="J295" i="1" s="1"/>
  <c r="I296" i="1"/>
  <c r="J296" i="1" s="1"/>
  <c r="I297" i="1"/>
  <c r="J297" i="1" s="1"/>
  <c r="I298" i="1"/>
  <c r="J298" i="1" s="1"/>
  <c r="I331" i="1"/>
  <c r="J331" i="1" s="1"/>
  <c r="I332" i="1"/>
  <c r="J332" i="1" s="1"/>
  <c r="I333" i="1"/>
  <c r="J333" i="1" s="1"/>
  <c r="I334" i="1"/>
  <c r="J334" i="1" s="1"/>
  <c r="I335" i="1"/>
  <c r="J335" i="1" s="1"/>
  <c r="I336" i="1"/>
  <c r="J336" i="1" s="1"/>
  <c r="I337" i="1"/>
  <c r="J337" i="1" s="1"/>
  <c r="I338" i="1"/>
  <c r="J338" i="1" s="1"/>
  <c r="I339" i="1"/>
  <c r="J339" i="1" s="1"/>
  <c r="I340" i="1"/>
  <c r="J340" i="1" s="1"/>
  <c r="I341" i="1"/>
  <c r="J341" i="1" s="1"/>
  <c r="I342" i="1"/>
  <c r="J342" i="1" s="1"/>
  <c r="I343" i="1"/>
  <c r="J343" i="1" s="1"/>
  <c r="I344" i="1"/>
  <c r="J344" i="1" s="1"/>
  <c r="I293" i="1"/>
  <c r="J293" i="1" s="1"/>
  <c r="I290" i="1"/>
  <c r="J290" i="1" s="1"/>
  <c r="I289" i="1"/>
  <c r="J289" i="1" s="1"/>
  <c r="I288" i="1"/>
  <c r="J288" i="1" s="1"/>
  <c r="I287" i="1"/>
  <c r="J287" i="1" s="1"/>
  <c r="I286" i="1"/>
  <c r="J286" i="1" s="1"/>
  <c r="I285" i="1"/>
  <c r="J285" i="1" s="1"/>
  <c r="I284" i="1"/>
  <c r="J284" i="1" s="1"/>
  <c r="I283" i="1"/>
  <c r="J283" i="1" s="1"/>
  <c r="I5" i="1"/>
  <c r="J5" i="1" s="1"/>
  <c r="I6" i="1"/>
  <c r="J6" i="1" s="1"/>
  <c r="I8" i="1"/>
  <c r="J8" i="1" s="1"/>
  <c r="I9" i="1"/>
  <c r="J9" i="1" s="1"/>
  <c r="I10" i="1"/>
  <c r="J10" i="1" s="1"/>
  <c r="I11" i="1"/>
  <c r="J11" i="1" s="1"/>
  <c r="I12" i="1"/>
  <c r="J12" i="1" s="1"/>
  <c r="I7" i="1"/>
  <c r="J7" i="1" s="1"/>
  <c r="I184" i="1"/>
  <c r="J184" i="1" s="1"/>
  <c r="I90" i="1"/>
  <c r="J90" i="1" s="1"/>
  <c r="I91" i="1"/>
  <c r="J91" i="1" s="1"/>
  <c r="I92" i="1"/>
  <c r="J92" i="1" s="1"/>
  <c r="I93" i="1"/>
  <c r="J93" i="1" s="1"/>
  <c r="I45" i="1"/>
  <c r="J45" i="1" s="1"/>
  <c r="I46" i="1"/>
  <c r="J46" i="1" s="1"/>
  <c r="I47" i="1"/>
  <c r="J47" i="1" s="1"/>
  <c r="I48" i="1"/>
  <c r="J48" i="1" s="1"/>
  <c r="I49" i="1"/>
  <c r="J49" i="1" s="1"/>
  <c r="I50" i="1"/>
  <c r="J50" i="1" s="1"/>
  <c r="I51" i="1"/>
  <c r="J51" i="1" s="1"/>
  <c r="I52" i="1"/>
  <c r="J52" i="1" s="1"/>
  <c r="I53" i="1"/>
  <c r="J53" i="1" s="1"/>
  <c r="I54" i="1"/>
  <c r="J54" i="1" s="1"/>
  <c r="I55" i="1"/>
  <c r="J55" i="1" s="1"/>
  <c r="I58" i="1"/>
  <c r="J58" i="1" s="1"/>
  <c r="I59" i="1"/>
  <c r="J59" i="1" s="1"/>
  <c r="I60" i="1"/>
  <c r="J60" i="1" s="1"/>
  <c r="I61" i="1"/>
  <c r="J61" i="1" s="1"/>
  <c r="I62" i="1"/>
  <c r="J62" i="1" s="1"/>
  <c r="I63" i="1"/>
  <c r="J63" i="1" s="1"/>
  <c r="I64" i="1"/>
  <c r="J64" i="1" s="1"/>
  <c r="I65" i="1"/>
  <c r="J65" i="1" s="1"/>
  <c r="I66" i="1"/>
  <c r="J66" i="1" s="1"/>
  <c r="I67" i="1"/>
  <c r="J67" i="1" s="1"/>
  <c r="I68" i="1"/>
  <c r="J68" i="1" s="1"/>
  <c r="I69" i="1"/>
  <c r="J69" i="1" s="1"/>
  <c r="I70" i="1"/>
  <c r="J70" i="1" s="1"/>
  <c r="I71" i="1"/>
  <c r="J71" i="1" s="1"/>
  <c r="I72" i="1"/>
  <c r="J72" i="1" s="1"/>
  <c r="I82" i="1"/>
  <c r="J82" i="1" s="1"/>
  <c r="I83" i="1"/>
  <c r="J83" i="1" s="1"/>
  <c r="I84" i="1"/>
  <c r="J84" i="1" s="1"/>
  <c r="I85" i="1"/>
  <c r="J85" i="1" s="1"/>
  <c r="I86" i="1"/>
  <c r="J86" i="1" s="1"/>
  <c r="I87" i="1"/>
  <c r="J87" i="1" s="1"/>
  <c r="I88" i="1"/>
  <c r="J88" i="1" s="1"/>
  <c r="I89" i="1"/>
  <c r="J89" i="1" s="1"/>
  <c r="I96" i="1"/>
  <c r="J96" i="1" s="1"/>
  <c r="I97" i="1"/>
  <c r="J97" i="1" s="1"/>
  <c r="I98" i="1"/>
  <c r="J98" i="1" s="1"/>
  <c r="I99" i="1"/>
  <c r="J99" i="1" s="1"/>
  <c r="I100" i="1"/>
  <c r="J100" i="1" s="1"/>
  <c r="I101" i="1"/>
  <c r="J101" i="1" s="1"/>
  <c r="I102" i="1"/>
  <c r="J102" i="1" s="1"/>
  <c r="I103" i="1"/>
  <c r="J103"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5" i="1"/>
  <c r="J115" i="1" s="1"/>
  <c r="I116" i="1"/>
  <c r="J116" i="1" s="1"/>
  <c r="I117" i="1"/>
  <c r="J117" i="1" s="1"/>
  <c r="I118" i="1"/>
  <c r="J118" i="1" s="1"/>
  <c r="I119" i="1"/>
  <c r="J119" i="1" s="1"/>
  <c r="I120" i="1"/>
  <c r="J120" i="1" s="1"/>
  <c r="I121" i="1"/>
  <c r="J121" i="1" s="1"/>
  <c r="I122" i="1"/>
  <c r="J122" i="1" s="1"/>
  <c r="I123" i="1"/>
  <c r="J123" i="1" s="1"/>
  <c r="I124" i="1"/>
  <c r="J124" i="1" s="1"/>
  <c r="I125" i="1"/>
  <c r="J125" i="1" s="1"/>
  <c r="I126" i="1"/>
  <c r="J126" i="1" s="1"/>
  <c r="I127" i="1"/>
  <c r="J127" i="1" s="1"/>
  <c r="I128" i="1"/>
  <c r="J128" i="1" s="1"/>
  <c r="I129" i="1"/>
  <c r="J129" i="1" s="1"/>
  <c r="I130" i="1"/>
  <c r="J130" i="1" s="1"/>
  <c r="I131" i="1"/>
  <c r="J131" i="1" s="1"/>
  <c r="I132" i="1"/>
  <c r="J132" i="1" s="1"/>
  <c r="I133" i="1"/>
  <c r="J133" i="1" s="1"/>
  <c r="I134" i="1"/>
  <c r="J134" i="1" s="1"/>
  <c r="I144" i="1"/>
  <c r="J144" i="1" s="1"/>
  <c r="I145" i="1"/>
  <c r="J145" i="1" s="1"/>
  <c r="I146" i="1"/>
  <c r="J146" i="1" s="1"/>
  <c r="I147" i="1"/>
  <c r="J147" i="1" s="1"/>
  <c r="I148" i="1"/>
  <c r="J148" i="1" s="1"/>
  <c r="I149" i="1"/>
  <c r="J149" i="1" s="1"/>
  <c r="I150" i="1"/>
  <c r="J150" i="1" s="1"/>
  <c r="I151" i="1"/>
  <c r="J151" i="1" s="1"/>
  <c r="I152" i="1"/>
  <c r="J152" i="1" s="1"/>
  <c r="I153" i="1"/>
  <c r="J153" i="1" s="1"/>
  <c r="I156" i="1"/>
  <c r="J156" i="1" s="1"/>
  <c r="I157" i="1"/>
  <c r="J157" i="1" s="1"/>
  <c r="I158" i="1"/>
  <c r="J158" i="1" s="1"/>
  <c r="I159" i="1"/>
  <c r="J159" i="1" s="1"/>
  <c r="I160" i="1"/>
  <c r="J160" i="1" s="1"/>
  <c r="I161" i="1"/>
  <c r="J161" i="1" s="1"/>
  <c r="I162" i="1"/>
  <c r="J162" i="1" s="1"/>
  <c r="I163" i="1"/>
  <c r="J163" i="1" s="1"/>
  <c r="I164" i="1"/>
  <c r="J164" i="1" s="1"/>
  <c r="I165" i="1"/>
  <c r="J165" i="1" s="1"/>
  <c r="I166" i="1"/>
  <c r="J166" i="1" s="1"/>
  <c r="I167" i="1"/>
  <c r="J167" i="1" s="1"/>
  <c r="I168" i="1"/>
  <c r="J168" i="1" s="1"/>
  <c r="I169" i="1"/>
  <c r="J169" i="1" s="1"/>
  <c r="I170" i="1"/>
  <c r="J170" i="1" s="1"/>
  <c r="I171" i="1"/>
  <c r="J171" i="1" s="1"/>
  <c r="I172" i="1"/>
  <c r="J172" i="1" s="1"/>
  <c r="I173" i="1"/>
  <c r="J173" i="1" s="1"/>
  <c r="I174" i="1"/>
  <c r="J174" i="1" s="1"/>
  <c r="I185" i="1"/>
  <c r="J185" i="1" s="1"/>
  <c r="I186" i="1"/>
  <c r="J186" i="1" s="1"/>
  <c r="I187" i="1"/>
  <c r="J187" i="1" s="1"/>
  <c r="I188" i="1"/>
  <c r="J188" i="1" s="1"/>
  <c r="I189" i="1"/>
  <c r="J189" i="1" s="1"/>
  <c r="I190" i="1"/>
  <c r="J190" i="1" s="1"/>
  <c r="I191" i="1"/>
  <c r="J191" i="1" s="1"/>
  <c r="I192" i="1"/>
  <c r="J192" i="1" s="1"/>
  <c r="I193" i="1"/>
  <c r="J193" i="1" s="1"/>
  <c r="I194" i="1"/>
  <c r="J194" i="1" s="1"/>
  <c r="I195" i="1"/>
  <c r="J195" i="1" s="1"/>
  <c r="I196" i="1"/>
  <c r="J196" i="1" s="1"/>
  <c r="I199" i="1"/>
  <c r="J199" i="1" s="1"/>
  <c r="I200" i="1"/>
  <c r="J200" i="1" s="1"/>
  <c r="I201" i="1"/>
  <c r="J201" i="1" s="1"/>
  <c r="I202" i="1"/>
  <c r="J202" i="1" s="1"/>
  <c r="I203" i="1"/>
  <c r="J203" i="1" s="1"/>
  <c r="I204" i="1"/>
  <c r="J204" i="1" s="1"/>
  <c r="I205" i="1"/>
  <c r="J205" i="1" s="1"/>
  <c r="I206" i="1"/>
  <c r="J206" i="1" s="1"/>
  <c r="I207" i="1"/>
  <c r="J207" i="1" s="1"/>
  <c r="I208" i="1"/>
  <c r="J208" i="1" s="1"/>
  <c r="I209" i="1"/>
  <c r="J209" i="1" s="1"/>
  <c r="I210" i="1"/>
  <c r="J210" i="1" s="1"/>
  <c r="I211" i="1"/>
  <c r="J211" i="1" s="1"/>
  <c r="I212" i="1"/>
  <c r="J212" i="1" s="1"/>
  <c r="I213" i="1"/>
  <c r="J213" i="1" s="1"/>
  <c r="I214" i="1"/>
  <c r="J214" i="1" s="1"/>
  <c r="I215" i="1"/>
  <c r="J215" i="1" s="1"/>
  <c r="I216" i="1"/>
  <c r="J216" i="1" s="1"/>
  <c r="I217" i="1"/>
  <c r="J217" i="1" s="1"/>
  <c r="I218" i="1"/>
  <c r="J218" i="1" s="1"/>
  <c r="I219" i="1"/>
  <c r="J219" i="1" s="1"/>
  <c r="I220" i="1"/>
  <c r="J220" i="1" s="1"/>
  <c r="I229" i="1"/>
  <c r="J229" i="1" s="1"/>
  <c r="I230" i="1"/>
  <c r="J230" i="1" s="1"/>
  <c r="I231" i="1"/>
  <c r="J231" i="1" s="1"/>
  <c r="I239" i="1"/>
  <c r="J239" i="1" s="1"/>
  <c r="I240" i="1"/>
  <c r="J240" i="1" s="1"/>
  <c r="I241" i="1"/>
  <c r="J241" i="1" s="1"/>
  <c r="I242" i="1"/>
  <c r="J242" i="1" s="1"/>
  <c r="I243" i="1"/>
  <c r="J243" i="1" s="1"/>
  <c r="I244" i="1"/>
  <c r="J244" i="1" s="1"/>
  <c r="I245" i="1"/>
  <c r="J245" i="1" s="1"/>
  <c r="I246" i="1"/>
  <c r="J246" i="1" s="1"/>
  <c r="I247" i="1"/>
  <c r="J247" i="1" s="1"/>
  <c r="I248" i="1"/>
  <c r="J248" i="1" s="1"/>
  <c r="I249" i="1"/>
  <c r="J249" i="1" s="1"/>
  <c r="I250" i="1"/>
  <c r="J250" i="1" s="1"/>
  <c r="I251" i="1"/>
  <c r="J251" i="1" s="1"/>
  <c r="I252" i="1"/>
  <c r="J252" i="1" s="1"/>
  <c r="I255" i="1"/>
  <c r="J255" i="1" s="1"/>
  <c r="I256" i="1"/>
  <c r="J256" i="1" s="1"/>
  <c r="I257" i="1"/>
  <c r="J257" i="1" s="1"/>
  <c r="I258" i="1"/>
  <c r="J258" i="1" s="1"/>
  <c r="I259" i="1"/>
  <c r="J259" i="1" s="1"/>
  <c r="I260" i="1"/>
  <c r="J260" i="1" s="1"/>
  <c r="I261" i="1"/>
  <c r="J261" i="1" s="1"/>
  <c r="I262" i="1"/>
  <c r="J262" i="1" s="1"/>
  <c r="I263" i="1"/>
  <c r="J263" i="1" s="1"/>
  <c r="I264" i="1"/>
  <c r="J264" i="1" s="1"/>
  <c r="I265" i="1"/>
  <c r="J265" i="1" s="1"/>
  <c r="I266" i="1"/>
  <c r="J266" i="1" s="1"/>
  <c r="I267" i="1"/>
  <c r="J267" i="1" s="1"/>
  <c r="I268" i="1"/>
  <c r="J268" i="1" s="1"/>
  <c r="I269" i="1"/>
  <c r="J269" i="1" s="1"/>
  <c r="I270" i="1"/>
  <c r="J270" i="1" s="1"/>
  <c r="I271" i="1"/>
  <c r="J271" i="1" s="1"/>
  <c r="I272" i="1"/>
  <c r="J272" i="1" s="1"/>
  <c r="I273" i="1"/>
  <c r="J273" i="1" s="1"/>
  <c r="I274" i="1"/>
  <c r="J274" i="1" s="1"/>
  <c r="I275" i="1"/>
  <c r="J275" i="1" s="1"/>
  <c r="I44" i="1"/>
  <c r="J44" i="1" s="1"/>
  <c r="I23" i="1"/>
  <c r="J23" i="1" s="1"/>
  <c r="I24" i="1"/>
  <c r="J24" i="1" s="1"/>
  <c r="I25" i="1"/>
  <c r="J25" i="1" s="1"/>
  <c r="I26" i="1"/>
  <c r="J26" i="1" s="1"/>
  <c r="I27" i="1"/>
  <c r="J27" i="1" s="1"/>
  <c r="I31" i="1"/>
  <c r="J31" i="1" s="1"/>
  <c r="I32" i="1"/>
  <c r="J32" i="1" s="1"/>
  <c r="I33" i="1"/>
  <c r="J33" i="1" s="1"/>
  <c r="I34" i="1"/>
  <c r="J34" i="1" s="1"/>
  <c r="I30" i="1"/>
  <c r="J30" i="1" s="1"/>
  <c r="K35" i="1" s="1"/>
  <c r="I22" i="1"/>
  <c r="J22" i="1" s="1"/>
  <c r="K345" i="1" l="1"/>
  <c r="K291" i="1"/>
  <c r="K276" i="1"/>
  <c r="K252" i="1"/>
  <c r="K221" i="1"/>
  <c r="K175" i="1"/>
  <c r="K135" i="1"/>
  <c r="K73" i="1"/>
  <c r="K55" i="1"/>
  <c r="K93" i="1"/>
  <c r="K153" i="1"/>
  <c r="K232" i="1"/>
  <c r="K196" i="1"/>
  <c r="J232" i="1"/>
  <c r="J135" i="1"/>
  <c r="J276" i="1"/>
  <c r="J175" i="1"/>
  <c r="J221" i="1"/>
  <c r="J73" i="1"/>
  <c r="J13" i="1"/>
  <c r="K13" i="1" s="1"/>
  <c r="J35" i="1"/>
  <c r="J20" i="1"/>
  <c r="K27" i="1"/>
</calcChain>
</file>

<file path=xl/sharedStrings.xml><?xml version="1.0" encoding="utf-8"?>
<sst xmlns="http://schemas.openxmlformats.org/spreadsheetml/2006/main" count="1010" uniqueCount="270">
  <si>
    <t>Cozinheiro</t>
  </si>
  <si>
    <t>FARDAMENTO</t>
  </si>
  <si>
    <t>uniforme/EPI</t>
  </si>
  <si>
    <t>materiais</t>
  </si>
  <si>
    <t>Equipamentos</t>
  </si>
  <si>
    <t>Descrição</t>
  </si>
  <si>
    <t>Unid. Fornecimento</t>
  </si>
  <si>
    <t xml:space="preserve">quantidade </t>
  </si>
  <si>
    <t>periodicidade</t>
  </si>
  <si>
    <t>Quant. anual correspondente à periodicidade</t>
  </si>
  <si>
    <t>orç.1</t>
  </si>
  <si>
    <t>orç.2</t>
  </si>
  <si>
    <t>orç.3</t>
  </si>
  <si>
    <t>Média</t>
  </si>
  <si>
    <t>Valor anual por item</t>
  </si>
  <si>
    <t>Conjunto de 5 calças, tradicional de serviço de alimentação, resistente e adequada ao serviço. Sem bolso. Cós de elástico resistente na cintura de, aproximadamente, 4 cm de largura, com 7 (sete) passante no cós da calça. Cor BRANCA. Tecido Brim. Composição: 100% algodão. Cada calça com viés na lateral, nas cores: verde, cinza, vermelho, amarelo e azul, em tecido que mantenha a cor mesmo após a lavagem (uma cor por calça). Tamanho de acordo com a aferição das medidas do funcionário, realizada pela empresa.</t>
  </si>
  <si>
    <t>Conjunto c/ 5 und</t>
  </si>
  <si>
    <t>Semestral</t>
  </si>
  <si>
    <t>Conjunto de 5 blusas, em tecido 100% algodão, com a logomarca da empresa, confortável, sem bolso, sem botão,. Cor: BRANCA. Cada blusa com detalhe de viés na borda das mangas, nas cores: verde, cinza, vermelho, amarelo e azul, em tecido que mantenha a cor mesmo após a lavagem (uma cor por blusa). Tamanho de acordo com a aferição das medidas do funcionário, realizada pela empresa.</t>
  </si>
  <si>
    <t>Meia de algodão, cor BRANCA, tamanho de acordo com a aferição das medidas do funcionário, realizada pela empresa.</t>
  </si>
  <si>
    <t>Par</t>
  </si>
  <si>
    <t>Bota PVC, na cor BRANCA, forrada, cano médio. Calçado ocupacional, tipo bota impermeável, confeccionada em policloreto de vinila (PVC). Possuir fusão em uma peça só. Totalmente impermeável, resistente à flexão, tração e abrasão. Leve, macia e confortável. Solado antiderrapante. Com certificado de aprovação (CA) válido e emitido por órgão competente.</t>
  </si>
  <si>
    <t>Avental térmico, impermeabilizado, não sensível ao calor. Indicação de uso: fogão e durante as atividades de cocção. Cor BRANCA. Com certificado de aprovação (CA) válido e emitido por órgão competente.</t>
  </si>
  <si>
    <t>Und</t>
  </si>
  <si>
    <t>Avental de vinil, transparente, impermeável. Com ilhós e tiras em cordão reforçado, para suspensão no pescoço e ajuste na cintura. Medidas aproximadas: 1,20m x 0,70 m. Uso para proteção do tronco contra umidade proveniente de operações com uso de água. Com certificado de aprovação (CA) válido e emitido por órgão competente.</t>
  </si>
  <si>
    <t>Mensal</t>
  </si>
  <si>
    <t>Luva de látex, antiderrapante, forrada. Indicação: limpeza em geral.</t>
  </si>
  <si>
    <t>Luva de proteção para corte. Alta resistência ao corte. Cor BRANCA. Composição: fios de fibra de vidro e fios de aço revestidos com polietileno de alta densidade, sem costura, ambidestra, punho de elastano. Facilmente higienizável. Indicação de uso: indústria/serviços de alimentação. Com certificado de aprovação (CA) válido e emitido por órgão competente. Tamanho de acordo com a aferição das medidas do funcionário, realizada pela empresa.</t>
  </si>
  <si>
    <t>Valor total anual  de fardamento, EPIs e materiais por posto</t>
  </si>
  <si>
    <t>Aux. de Saúde Bucal</t>
  </si>
  <si>
    <t>Calça tradicional de serviços gerais - cós elástico resistente na cintura (parte posterior da calça) de aprox. 4 cm de largura, com 7 (sete) passantes no cós da calça, com botão na cor do tecido, fechamento com zíper na mesma cor do tecido; 2 (dois) bolsos frontais, (um do lado esquerdo e outro do lado direito), chapados, tipo faca e cantos inferiores chanfrados, com aprox. 27 cm de comprimento abaixo da cintura e 16 cm de largura; abertura do bolso com aprox. 16 cm. Na parte traseira 2 (dois) bolsos chapados, chanfrados, com duas costuras paralelas, medindo aprox. 14 cm de comprimento e 16 cm de largura, fechamento com zíper de aprox. 5 cm. Tecido brim. Composição: 100% algodão.</t>
  </si>
  <si>
    <t>Camiseta 100 % algodão, com Logomarca da empresa. Tamanhos variados conforme aferição das medidas dos funcionários feita pela empresa.</t>
  </si>
  <si>
    <t xml:space="preserve">Sapato impermeável confeccionado em elastômero polimérico, termoplástico expandido (TPR EXP)) com solado 100% borracha, com característica antiderrapante e com maior área de atrito entre o solado e a superfície. Contendo bolsas de ar nas áreas do calcanhar e planta dos pés. </t>
  </si>
  <si>
    <t>anual</t>
  </si>
  <si>
    <t xml:space="preserve">Óculos de proteção individual, material armação policarbonato, material lente policarbonato, tipo de lente anti-embaçante, infradura, extra anti-risco, modelo lentes com proteção lateral. </t>
  </si>
  <si>
    <t>Unid.</t>
  </si>
  <si>
    <t>semestral</t>
  </si>
  <si>
    <t>Jaleco profissional, material oxford, tipo longo, tipo manga comprida, quantidade botões 5 un, quantidade bolsos 3 un, cor conforme padrão da empresa, características adicionais com gola e com logomarca da empresa.</t>
  </si>
  <si>
    <t>Protetor Auricular - Protetor Auricular, Material Poliuretano, Tamanho Único, Características adicionais Tipo Plug</t>
  </si>
  <si>
    <t>Luva de látex para limpeza , destinada a proteção das mãos contra agentes químicos e mecânicos. De borracha natural, anatômica, texturizada nas pontas dos dedos e na palma da mão. Produto não estéril. Deve ser substituído quando danificado.</t>
  </si>
  <si>
    <t>trimestral</t>
  </si>
  <si>
    <t>MATERIAIS</t>
  </si>
  <si>
    <t>Detergente enzimático</t>
  </si>
  <si>
    <t>Litros</t>
  </si>
  <si>
    <t>Luva de procedimento, material látex natural, tamanho pequeno/médio, lubrificada com pó bioabsorvível, atóxica, ambidestra, descartável, formato anatômico. Caixa com 50 pares. Validade mínima de 03 anos. Registrado junto a ANVISA.</t>
  </si>
  <si>
    <t>Máscara, tripla camada de filtragem, formato retangular, cor branca, com clipe nasal, uso descartável/único, fixação com elástico, gramatura 30 g/m . Registro junto a ANVISA. Validade mínima 02 anos. Caixa com 50 unidades</t>
  </si>
  <si>
    <t>unid.</t>
  </si>
  <si>
    <t>Saco de lixo, em propietileno, banco leitoso, para descarte de lixo infectado, capacidade 30 l, pacote com 100 unidades. Validade mínima de 2 anos, registrado junto a ANVISA.</t>
  </si>
  <si>
    <t>pacote</t>
  </si>
  <si>
    <t>Touca / gramatura 20 g/m2 / elástico simples (sanfonada - branca); confeccionado em tnt tecido não tecido 100% polipropileno material descartável atóxico; pacote com 100 unidades</t>
  </si>
  <si>
    <t>Aux. de Manutenção</t>
  </si>
  <si>
    <t>Camiseta 100 % algodão ou brim com Logomarca da empresa. Tamanhos variados conforme aferição das medidas dos funcionários feita pela empresa.</t>
  </si>
  <si>
    <t>Calçado de segurança (bota), material: pvc - cloreto de polivinila, material sola: borracha antiderrapante, cor: branca, tamanho: sob medida, tipo cano: longo, tipo uso: serviços gerais</t>
  </si>
  <si>
    <t>Calçado de segurança (bota),  fechamento em elástico, confeccionado em couro, bico metálico.</t>
  </si>
  <si>
    <t>par</t>
  </si>
  <si>
    <t>und.</t>
  </si>
  <si>
    <t>Protetor Solar com fator de proteção solar de, no mínimo, 60.</t>
  </si>
  <si>
    <t>frasco 120ml</t>
  </si>
  <si>
    <t>Luva segurança, material tricotada 4 fios algodão, tamanho único, aplicação proteção individual, 70% algodão e 30% poliéster. Modelo pigmentada PVC palma da mão</t>
  </si>
  <si>
    <t>Meia de algodão, cores e tamanhos variados</t>
  </si>
  <si>
    <t>Jaleco profissional, material brim, tipo longo, tipo manga comprida, quantidade botões 5 un, quantidade bolsos 3 un, cor conforme padrão da empresa, características adicionais com gola e com logomarca da empresa.</t>
  </si>
  <si>
    <t>unid</t>
  </si>
  <si>
    <t>Luva de segurança tipo vaqueta, cano curto.</t>
  </si>
  <si>
    <t>Capacete de segurança, tipo A ou B, aba frontal ou lateral, com suspensão e jugular.</t>
  </si>
  <si>
    <t>Cinto de segurança, tipo paraquedista, com talabarte, 5 ponto de ancoragem, Confeccionado em fita de poliéster multifilamentos de 45 mm.</t>
  </si>
  <si>
    <t>Luva de segurança, borracha nitrílica, tamanho P, M ou G, cano médio, sem costura para manipulação de produtos químicos.</t>
  </si>
  <si>
    <t>Alicate de pressão 10</t>
  </si>
  <si>
    <t>Anual</t>
  </si>
  <si>
    <t>Alicate universal 8", com cabo isolado para 1000V</t>
  </si>
  <si>
    <t>Arco de Serra fechado para lâminas de 300mm(12")</t>
  </si>
  <si>
    <t>Caixa de Ferramentas Plástica 19 POL c/ Organizadora e Trava</t>
  </si>
  <si>
    <t>Desentupidor de vaso sanitário, com cabo longo</t>
  </si>
  <si>
    <t xml:space="preserve">Desentupidor Tufão comprimento 5 M Diâmetro Tubo 2 Polegadas </t>
  </si>
  <si>
    <t>Luvas PNCp/ produtos químicos</t>
  </si>
  <si>
    <t xml:space="preserve">Respirador semifacial descartável dobrável, para partículas PFF2. Possui uma tira de material metálico utilizada para ajuste no septo nasal com válvula de exalação. </t>
  </si>
  <si>
    <t>Serrinha 24 Dentes Safe-Flex Bi-Metal, Tamanho: 12" (300mm) 24T</t>
  </si>
  <si>
    <t>Chave universal ajustável de dupla extremidade, material: Metal.</t>
  </si>
  <si>
    <t>Parafusadeira/Furadeira de impacto, com maleta e acessórios (brocas e ferramentas), bateria de 18V, com carregador, 18 Posições de torque, com Led, 220v ou bivolt.</t>
  </si>
  <si>
    <t>única</t>
  </si>
  <si>
    <t>Mangueira desentupidora de tubulações para lavadora de alta pressão com 20 metros</t>
  </si>
  <si>
    <t>Trena emborrachada de bolso, comprimento de 10 metros e largura de 25mm, ponta imantada, acabamento de plástico, sistema de fixação de régua com botão de travamento</t>
  </si>
  <si>
    <t>Picareta Chibanca, Tamanho 4, material da cabeça: Ferro fundido cabo de madeira 90 cm</t>
  </si>
  <si>
    <t>Respirador máscara panorâmica com 02 filtros para gases e vapores.</t>
  </si>
  <si>
    <t>Eletricista</t>
  </si>
  <si>
    <t>Frasco 120 ml</t>
  </si>
  <si>
    <t>Trimestral</t>
  </si>
  <si>
    <t>Luva segurança, material tricotada 4 fios algodão, tamanho único, aplicação proteção individual, 70% algodão e 30% poliéster. Modelo pigmentada PVC palma da mão.</t>
  </si>
  <si>
    <t>Meia de algodão, cores e tamanhos variados.</t>
  </si>
  <si>
    <t>Capacete de segurança, tipo B, aba lateral, com suspensão e jugular.</t>
  </si>
  <si>
    <t>Luva isolante de borracha, Classe 00, 500 V</t>
  </si>
  <si>
    <t>Alicate amperímetro com Megômetro CAT II 1000V. (REGIME DE COMODATO)</t>
  </si>
  <si>
    <t>Única</t>
  </si>
  <si>
    <t>Alicate de bico 1/2 Cana 6", com cabo isolado para 1000V</t>
  </si>
  <si>
    <t>Alicate de corte diagonal 6", com cabo isolado para 1000V</t>
  </si>
  <si>
    <t>Alicate de Prensa terminal de 1 a 10mm</t>
  </si>
  <si>
    <t>Alicate Universal 8", com cabo isolado para 1000 V.</t>
  </si>
  <si>
    <t>Alicate universal aço, com cabo isolado 1000V.</t>
  </si>
  <si>
    <t>Und.</t>
  </si>
  <si>
    <t>Alicate Wattímetro, 600V, com medição de fator de potência (REGIME DE COMODATO).</t>
  </si>
  <si>
    <t>Bolsa de ferramentas, com base reforçada em plástico ABS, com no mínimo 7 bolsos externos e 6 bolsos internos.</t>
  </si>
  <si>
    <t>Botas para eletricista</t>
  </si>
  <si>
    <t>Canivete para eletricista com lâmina larga.</t>
  </si>
  <si>
    <t>Capacete p/ eletricista com abas nas laterais</t>
  </si>
  <si>
    <t>Chave ajustável de 10", em aço cromo vanádio.</t>
  </si>
  <si>
    <t>Chave ajustável de 12", em aço cromo vanádio.</t>
  </si>
  <si>
    <t>Chave ajustável de 8", em aço cromo vanádio.</t>
  </si>
  <si>
    <t>Chave teste néon com haste isolada, tensão de teste até 500V</t>
  </si>
  <si>
    <t>Cinto de Segurança tipo paraquedas.</t>
  </si>
  <si>
    <t>Detector de fases</t>
  </si>
  <si>
    <t>Escada de Alumínio Multifuncional 4x4 com 16 Degraus e Plataformas (REGIMDE DE COMODATO)</t>
  </si>
  <si>
    <t>Escada Extensiva com Degraus tipo D e Fibra Vazada 3,60 x 6,00 Metros (REGIME DE COMODATO)</t>
  </si>
  <si>
    <t>Jogo de brocas e ferramentas contendo: 13 Brocas HSS: 1.5, 2, 2.5, 3, 3.2, 3.5, 4, 4.5, 4.8, 5, 5.5, 6, 6.5mm. 6 Brocas para madeira: 4, 5, 6, 7, 8 e 10mm. 3 Brocas para madeira ponta chata:13, 16 e 19mm. 6 Brocas para concreto: 4, 5, 6, 7, 8 e 10mm. 50 Ponteiras com o comprimento 25mm sendo 3 ponteiras cruzadas tipo pozidrive PZ1, PZ2 e PZ3. 6 Ponteiras tipo trafix tamanhos: T10, T15, T20, T25, T27 e T30. 14 Ponteiras ponta cruzada tamanhos PH0, PH1, PH2 e PH3. 10 Ponteiras hexagonais tamanhos 3, 4, 5, 6 e 7mm.. 3 Ponteiras quadradas tamanhos S1, S2 e S3. 14 Ponteiras ponta chata tamanhos 6, 8, 10 e 12mm. 13 Ponteiras com comprimento 50mm sendo 3 ponteiras chatas tamanhos 6, 8 e 10mm. 3 Ponteiras tipo trafix T10, T15 e T20. 7 Ponteiras tipo fenda cruzada tamanhos : PH1,PH2 e PH3. 10 Ponteiras tipo soquete tamanhos 4, 5, 6, 7, 8, 9, 10, 11, 12 e 13mm. 3 Escareadores Suporte magnético para ponteiras. Trena 2m.  Chave com efeito catraca para as ponteiras. 2 Guias para ponteiras e maleta plástica</t>
  </si>
  <si>
    <t>Jogo de chave allen, tipo longa, 1,5 a 10 mm.</t>
  </si>
  <si>
    <t>Jogo de chave combinada, 17 peças, 6, 7, 8, 9, 10, 11, 12, 13, 14, 15, 16, 17, 18, 19, 20, 21 e 22 mm.</t>
  </si>
  <si>
    <t>Jogo de chave Torx (hexaloburar), T10 a T50.</t>
  </si>
  <si>
    <t>Jogo Chave Canhão 7 Pçs Isolado 1000V, 3 - 14 mm.</t>
  </si>
  <si>
    <t>Jogo de chaves de fenda simples e cruzada isoladas 1000V.  Fenda: 1/8" x 4 ; 3/16" x 4" ; 1/4" x 6"- Phillips: 1/8"x 2.3/8" PHO - 3/16" x 3" PH1 - 1/4" x 6" PH2</t>
  </si>
  <si>
    <t>Jogo de Serra Copo 22 a 64mm com 9 Peças para Eletricista</t>
  </si>
  <si>
    <t>Jogo de Soquetes Estriados 1/2 Pol. 8 a 32mm e acessórios com 22 Peças para chave tipo catraca.</t>
  </si>
  <si>
    <t>Óculos de proteção transparente para eletricista</t>
  </si>
  <si>
    <t>Par de Luvas Cobertura para Eletricista</t>
  </si>
  <si>
    <t>Par de luvas para eletricistas de 5 KVA de isolação</t>
  </si>
  <si>
    <t>Talabarte Duplo com 3 Conectores e Absorvedor de Energia</t>
  </si>
  <si>
    <t>Talabarte para cinto posicionamento com regulador, para eletricista.</t>
  </si>
  <si>
    <t>Parafusadeira/Furadeira de impacto, com maleta e acessórios (brocas e ferramentas), bateria de 18V, com carregador, 18 Posições de torque, com Led, 220v ou bivolt</t>
  </si>
  <si>
    <t>Bienal</t>
  </si>
  <si>
    <t>Martelete e Furadeira, 800w, velocidade 950 RPM, 220v.</t>
  </si>
  <si>
    <t>Luva EPI de Segurança Multitato, emborrachada, mecânico manutenção geral</t>
  </si>
  <si>
    <t>Nível de mão em alumínio 14, estrutura em alumínio, base magnética, bolhas de leitura vertical e horizontal.</t>
  </si>
  <si>
    <t>Óculos de proteção EPI antirrisco, lente escura</t>
  </si>
  <si>
    <t>cinturão de ferramentas para eletricista multiuso, material lona, reforçado, com espaços para: pregos, martelo, chave de fenda e parafusadeira.</t>
  </si>
  <si>
    <t>Jardineiro</t>
  </si>
  <si>
    <t>TRIMESTRAL</t>
  </si>
  <si>
    <t>Avental tipo PVC, impermeável, com forro interno em poliéster.</t>
  </si>
  <si>
    <t>Ancinho curvo com 16 dentes - marca de ref.: Tramontina (ciscador) com cabo</t>
  </si>
  <si>
    <t>Avental de proteção PVC, preto, com forro, 120x0,60 cm.</t>
  </si>
  <si>
    <t>Carretel de fio de nylon para o cortador de grama (Fio de nylon 3,0 mm quadrado bobina com 124 metros)</t>
  </si>
  <si>
    <t>Carretel</t>
  </si>
  <si>
    <t>Carrinho-de-mão com braço metálico e caçamba metálica rasa redonda.  Capacidade para 50 litros, roda com pneu e câmara. capacidade de 50kg.</t>
  </si>
  <si>
    <t>Cortador de Grama à Gasolina - 4,6 HP - Com recolhedor (REGIME DE COMODATO)</t>
  </si>
  <si>
    <t>Enxadão largo com cabo de madeira 130 cm</t>
  </si>
  <si>
    <t>Escardilho com 5 dentes e Cabo de Madeira</t>
  </si>
  <si>
    <t>Cavadeira Boca de lobo articulada, com 2 cabos de madeira</t>
  </si>
  <si>
    <t>Gadanho. Material metal, para jardins</t>
  </si>
  <si>
    <t>Mangueira para irrigação com microfuros. Rolo de 100m</t>
  </si>
  <si>
    <t>Peça</t>
  </si>
  <si>
    <t>Pazinha larga para jardim. material: Aço.</t>
  </si>
  <si>
    <t>Serrote Podador 2 em 1 curvo para poda de galhos</t>
  </si>
  <si>
    <t>Pulverizador costal com acionamento por alavanca, Capacidade 10 litros.</t>
  </si>
  <si>
    <t>Tesoura/tesourão de jardinagem pode cerca viva. Material da lâmina em aço. Material do cabo em madeira</t>
  </si>
  <si>
    <t>Tesoura de poda cabo de madeira comprido 43 cm</t>
  </si>
  <si>
    <t>Tesoura para cerca viva/grama 12" com cabo de madeira</t>
  </si>
  <si>
    <t xml:space="preserve">Transplantador articulado </t>
  </si>
  <si>
    <t>Pedreiro</t>
  </si>
  <si>
    <t>Calça em tecido jeans, modelo esportivo, com bolsos laterais e traseiros, cor azul. Características adicionais: sem pregas.</t>
  </si>
  <si>
    <t>Camiseta tipo uniforme, modelo manga longa com punho, gola redonda, cor a definir. Características adicionais: costura simples, material malha de algodão.</t>
  </si>
  <si>
    <t>Calça em tecido jeans, com bolsos laterais e traseiros. cor azul</t>
  </si>
  <si>
    <t xml:space="preserve">Boné legionário, modelo touca árabe. Características adicionais: modelo com proteção solar para pescoço e ombro. </t>
  </si>
  <si>
    <t>Frasco 120ml</t>
  </si>
  <si>
    <t>Colher de pedreiro, material aço carbono, tamanho 6 polegadas, cabo em madeira envernizada, características adicionais: reta, inteiriça e com ponta bico de pato.</t>
  </si>
  <si>
    <t>Colher de pedreiro, material aço carbono, tamanho 8 polegadas, cabo em madeira envernizada, características adicionais: reta, inteiriça e com ponta bico de pato.</t>
  </si>
  <si>
    <t xml:space="preserve">
Carrinho-de-mão com braço metálico e caçamba metálica rasa redonda.  Capacidade para 50 litros, roda com pneu e câmara. capacidade de 50kg.</t>
  </si>
  <si>
    <t>Peneira em aço, material da borda madeira, formato redondo, tipo malha média, diâmetro 60 cm, aplicação areia grossa /areia média.</t>
  </si>
  <si>
    <t>Desempenadeira manual, material aço, comprimento 23 cm, largura 12 cm, aplicação: argamassa em serviços e obras, características adicionais: lisa.</t>
  </si>
  <si>
    <t>Desempenadeira manual, material aço, comprimento 23 cm, largura 12 cm, aplicação: argamassa em serviços e obras, características adicionais: com dentes.</t>
  </si>
  <si>
    <t>Martelo, material borracha, material do cabo madeira, peso 500 g, tipo borracha, tamanho 60 mm.</t>
  </si>
  <si>
    <t>Kit formão, material corpo cromo vanádio, material cabo madeira, bitola 1, 1/2, 3/8 e 1/4 pol.</t>
  </si>
  <si>
    <t>Jogo</t>
  </si>
  <si>
    <t>jogo</t>
  </si>
  <si>
    <t>Piso metálico para andaime: dimensões 1,5 m x 0,37m, piso antiderrapante, travado por grampo metálico, para andaimes tubulares 1,50m x 1,50m, fabricado de acordo com NR-18.</t>
  </si>
  <si>
    <t>Escada de alumínio, tipo tesoura, dobrável, com 7 degraus, capacidade de 120kg, com plataforma, degraus e pés antiderrapante.</t>
  </si>
  <si>
    <t>Serra mármore com 02 discos diamantados, Diâmetro do disco de corte: 110mm, Profundidade máxima de corte: 34mm, potência de 1300w, fonte de energia: eletricidade, 220v.</t>
  </si>
  <si>
    <t>Martelete Perfurador, potência 820W, velocidade 950 rpm, 220V, fonte de alimentação elétrico com fio.</t>
  </si>
  <si>
    <t>Furadeira de impacto para concreto e metal, 450W, tamanho do mandril 10mm, velocidade de rotação 3100 rpm, 220V. Profundidade máxima de perfuração: Concreto: 13mm; Aço: 10mm; Madeira: 20mm.</t>
  </si>
  <si>
    <t>Enxada larga 2,5, cabo madeira de 145cm</t>
  </si>
  <si>
    <t>Enxada larga 1,5, cabo madeira de 130cm</t>
  </si>
  <si>
    <t>Pá de bico com cabo de madeira de 71cm.</t>
  </si>
  <si>
    <t>Alavanca em aço liso com 01 ponta talhadeira e 01 ponta ponteiro. Medidas 7/8 de diâmetro e 1,5 metros de comprimento</t>
  </si>
  <si>
    <t>Porteiro</t>
  </si>
  <si>
    <t>Sapato social de couro, cor preta, tipo social.</t>
  </si>
  <si>
    <t>Mecânico de Refrigeração</t>
  </si>
  <si>
    <t>Calçado de segurança (bota), fechamento em elástico, confeccionado em couro, bico metálico.</t>
  </si>
  <si>
    <t>Maleta com jogo de Ferramentas de aproximadamente 110 peças com jogo de chaves de Fenda, Philips, catraca reversível, alicates, soquetes e acessórios de encaixe, chaves combinadas/mistas, chaves hexagonais, com maleta resistente de plástico ou metal.</t>
  </si>
  <si>
    <t>Caixa Sanfonada de metal para ferramentas com 7 gavetas e alças fixas, com 7 compartimentos. Medidas aproximadas: Profundidade 27cm; Largura 20cm, comprimento 50cm.</t>
  </si>
  <si>
    <t>Conjunto de brocas para martelete, material Vídea, aplicação concreto, componentes 10 peças de 3,4,5,6,7,8,9,10,11 e 12 mm</t>
  </si>
  <si>
    <t>Kit</t>
  </si>
  <si>
    <t>Conjunto Manifold, com 2 manômetros, 3 mangueiras 90cm. Para R12/R22/R134/R404/R407, aplicação manutenção central de ar condicionado, (REGIME DE COMODATO)</t>
  </si>
  <si>
    <t>Fita isolante 10m;</t>
  </si>
  <si>
    <t>Fita PVC 50m para isolamento térmico de ar-condicionado</t>
  </si>
  <si>
    <t>Jogo de chaves tipo biela, material aço, Quantidade de peças: 12 peças (tamanhos 8, 9, 10, 11, 12, 13, 14, 15, 16, 17, 18, 19mm)</t>
  </si>
  <si>
    <t>Kit flangeador excêntrico com catraca para tubos de 1/4' a 3/4', catraca possibilita giro para ambos os lados; design ergonômico; Acompanha cortador de tubos roller (3/16' - 1 1/4'); acompanha escareador com lamina giratória e maleta organizadora.</t>
  </si>
  <si>
    <t>Mini cortador de tubo de cobre, corpo aço de alta resistência, capac. Para tubos de 3 a 22 mm.</t>
  </si>
  <si>
    <t xml:space="preserve"> Anual</t>
  </si>
  <si>
    <t>Maçarico de Refrigeração bico portátil com 2 Refis, para gases propano e MAPP EOS</t>
  </si>
  <si>
    <t>Curvador de Tubos de canos de cobre e alumínio de 1/4 a 7/8, com cortador e escareador</t>
  </si>
  <si>
    <t>Auxiliar de Cozinha (Campus Pau dos Ferros)</t>
  </si>
  <si>
    <t>Fardamento e EPIs</t>
  </si>
  <si>
    <t>Descrição do item</t>
  </si>
  <si>
    <t>Unidade de fornecimento</t>
  </si>
  <si>
    <t>Quantidade</t>
  </si>
  <si>
    <t>Periodicidade</t>
  </si>
  <si>
    <t>Orç.1</t>
  </si>
  <si>
    <t>Orç.2</t>
  </si>
  <si>
    <t>Orç.3</t>
  </si>
  <si>
    <t>Materiais, ferramentas e equipamentos</t>
  </si>
  <si>
    <t>Acendedor de isqueiro, recarregável. Para isqueiro tamanho MAXI. Com trava. Material: Plástico. Aplicação: acender fogão e forno.</t>
  </si>
  <si>
    <t>Açúcar cristal, granulado, branco, de primeira qualidade. Pacote de 1kg. Validade mínima de 24 (vinte quatro) meses, contado da data da entrega.</t>
  </si>
  <si>
    <t>Kg</t>
  </si>
  <si>
    <t>Bacia de alumínio. 60 cm e 21 litros. Fosca. Para higienização Geral.</t>
  </si>
  <si>
    <t>Bacia plástica, cor BRANCA/TRANSPARENTE, com alça. Capacidade 20L.</t>
  </si>
  <si>
    <t>Bacia plástica, cor BRANCA/TRANSPARENTE, com alça. Capacidade 40L.</t>
  </si>
  <si>
    <t>Bacia plástica, cor BRANCA/TRANSPARENTE, com alça. Capacidade 8L.</t>
  </si>
  <si>
    <t>Balde plástico, COR BRANCA, 100L, com tampa.</t>
  </si>
  <si>
    <t>Bandeja, formato retangular, transparente. Comprimento 45cm, largura 28cm e altura 0,8cm. Material polietileno</t>
  </si>
  <si>
    <t>Bobina plástica picotada. Sacos de 30cm x 40cm. Bobina com, no mínimo, 500 sacos.</t>
  </si>
  <si>
    <t>Bobina plástica picotada. Sacos de 40cm x 60cm. Bobina com, no mínimo, 500 sacos.</t>
  </si>
  <si>
    <t>Café em pó torrado e moído, puro, de primeira qualidade, embalagem aluminizada, embalada à vácuo. Pacote de 500g. Validade mínima de 12 (doze) meses, contado da data da entrega. Selo da ABIC.</t>
  </si>
  <si>
    <t>Pacote 500g</t>
  </si>
  <si>
    <t>Caixa de fósforo, contendo 50 (cinquenta) palitos na caixa. Palitos longos (5 cm) em madeira de alta qualidade com cabeça em composto químico de clorato de potássio. Caixa de cartão impermeabilizado com lixa impressa, resistente e primeira qualidade. Pacote com 6 caixas com 50 palitos.</t>
  </si>
  <si>
    <t>Pacote c/ 6 caixas</t>
  </si>
  <si>
    <t>Caixa plástica, retangular, com tampa e travas na lateral. Capacidade aproximada:  30 litros. Cor TRANSPARENTE.</t>
  </si>
  <si>
    <t>Caixa plástica, retangular, com tampa e travas na lateral. Capacidade aproximada: 70 litros. Cor TRANSPARENTE.</t>
  </si>
  <si>
    <t>Caixa plástica, retangular, com tampa. Capacidade: 60 litros. Cor BRANCO LEITOSO. Dimensões (CxLxA): 44cm x 64cm x 27cm.</t>
  </si>
  <si>
    <t>Caixa plástica, retangular, com tampa. Capacidade: 9 litros. Cor BRANCO LEITOSO. Dimensões (CxLxA): 44cm x 34cm x 9cm.</t>
  </si>
  <si>
    <t>Coador de café de tecido. 100% algodão. Tamanho GRANDE. Cabo de madeira e abertura com 16cm de largura.</t>
  </si>
  <si>
    <t>Colher de pau, Tamanho grande. 60 cm de diâmetro. Cabo longo.</t>
  </si>
  <si>
    <t>Colher de servir arroz, aço inoxidável e cabo resistente. Uso diário. Tamanho mínimo: 30 cm.</t>
  </si>
  <si>
    <t>Concha de servir feijão. Aço inoxidável e cabo resistente. Cabo longo</t>
  </si>
  <si>
    <t>Detergente lava louça líquido. Variação: NEUTRO. Sem cheiro. Frasco 500ml. Aprovado para uso em cozinha industrial, por órgão competente.</t>
  </si>
  <si>
    <t>Detergente líquido para máquina de lavar louças. Alcalino e concentrado. Composto por detergentes orgânicos, inorgânicos, sequestrantes e dispersantes. Uso Industrial. Bombona 5L. Aprovado para uso em cozinha industrial, por órgão competente.</t>
  </si>
  <si>
    <t>Escova de lavar roupa, retangular, com corpo de plástico e com alça. Aplicação: Limpeza geral. Com cerdas resistentes para remoção de sujeira pesada.</t>
  </si>
  <si>
    <t>Escumadeira de feijão. Cabo longo. Material: Aço inoxidável.</t>
  </si>
  <si>
    <t>Esponja multiuso dupla face, sendo uma face abrasivo (fibraço) e oura face macia (espuma). Dimensões: 10cm x 7,5 cm x 2,5 cm. Embalagem com 3 unidades.</t>
  </si>
  <si>
    <t>Pacote c/ 3 und</t>
  </si>
  <si>
    <t>Garrafa Térmica, material aço inoxidável. Acionamento por botão de pressão na parte superior. Inquebrável. Capacidade: 2,2L.</t>
  </si>
  <si>
    <t>Guardanapo de papel, material celulose, tipo folha dupla, alta classe. Largura: 30cm. Comprimento: 33cm. Pacote com 50und.</t>
  </si>
  <si>
    <t>Pacote c/ 50und</t>
  </si>
  <si>
    <t>Isqueiro. Tamanho MAXI.</t>
  </si>
  <si>
    <t>Japona frigorífica, confeccionada em lona 100% poliamida impermeável, revestida com tecido poliéster e manta térmica, antialérgica, fechamento em velcro e botão de pressão. Com capuz. Punhos terminados com tecido sintético. Cor BRANCA. Indicado para temperaturas média de -25°C. Com certificado de aprovação (CA) válido e emitido por órgão competente.</t>
  </si>
  <si>
    <t>Jarra, material plástico RESISTENTE, com tampa, com bico no corpo e alça. Cor: BRANCA/TRANSPARENTE. Capacidade: 2L.</t>
  </si>
  <si>
    <t>Jarra, material plástico RESISTENTE, com tampa, com bico no corpo e alça. Cor: BRANCA/TRANSPARENTE. Capacidade: 4L.</t>
  </si>
  <si>
    <t>Lã de aço fina. Pacote com 8 und (60g).</t>
  </si>
  <si>
    <t>Pacote c/ 8und</t>
  </si>
  <si>
    <t>Limpa alumínio. Aprovado para uso em cozinha industrial, por órgão competente. Franco 500 ml.</t>
  </si>
  <si>
    <t>Frasco 500ml</t>
  </si>
  <si>
    <t>Limpa inox líquido. Aprovado para uso em cozinha industrial, por órgão competente. Franco 500 ml.</t>
  </si>
  <si>
    <t>Lixeira plásticas, 100L, retangular. Cor: BRANCA. Com tampa acionada por pedal através de haste de plástico. Aro superior para travamento da boca do saco de lixo. Fabricada em Polietileno de Alta Densidade (PEAD) ou Polipropileno (PP). Possibilidade de abertura da tampa mesmo com quando encostada na parede. Dimensões externa aproximada (CxLxA): 46cm x 57cm x 92cm</t>
  </si>
  <si>
    <t>Luva de proteção para corte, 5 dedos, de malha de aço inoxidável, com fecho em aço para regulagem no punho. Punho curto. Ambidestra. Com certificado de aprovação (CA) válido e emitido por órgão competente. Tamanho de acordo com a aferição das medidas do funcionário, realizada pela empresa.</t>
  </si>
  <si>
    <t>Luva para procedimento, descartável, não estéril, atóxica, ambidestra, formato anatômico. Material: Vinil. Sem pó ou amido. Resistente à tração. Caixa com 100 und. Tamanhos de acordo com a aferição das medidas do funcionário, realizada pela empresa.</t>
  </si>
  <si>
    <t>Caixa c/ 100 und</t>
  </si>
  <si>
    <t>Luva Térmica, modelo 5 dedos, confeccionada em algodão, com tratamento para isolamento térmico, impermeável, forrada, com forro destacável, resistência à temperatura em torno de 300°C. Para uso em cozinhas industriais. Tratamento impermeável. Comprimento: 60 cm, para proteção de mãos e antebraços. Ambidestra. Resistente ao uso e lavável. Com certificado de aprovação (CA) válido e emitido por órgão competente.</t>
  </si>
  <si>
    <t>Pá para caldeirão tipo remo 100% em polietileno. Resistente a temperatura de trabalho de 100ºC e com cabo longo. Material: Polietileno atóxico. Cor: Branco. Dimensões (CxLxA): 100cm x 12cm x 2cm.</t>
  </si>
  <si>
    <t>Pano de prato, confeccionado em 100% algodão. Atoalhado, liso e com bainha feita. Cor BRABCA. Tamanho: 40cm x 60 cm</t>
  </si>
  <si>
    <t>Pano multiuso para limpeza Cross hatch (perfex). Rolo com pano picotado. Com ação antibacteriana. Comprimento: 40 cm. Rolo com 50 und</t>
  </si>
  <si>
    <t>Rolo com 50 und</t>
  </si>
  <si>
    <t>Papel alumínio. Medidas: 30cm x 7,5m. Rolo acondicionado com caixa, sem furos ou sinais de oxidação. Embalagem com identificação e data de validade.</t>
  </si>
  <si>
    <t>Papel toalha bobina picotado. 100% celulose, não reciclado, de primeiro uso. Comprimento: 20cm. Rolo com 200m. Caixa com 6 rolos de 200m.</t>
  </si>
  <si>
    <t>Caixa com 6 rolos</t>
  </si>
  <si>
    <t>Pegador de salada. Aço inoxidável. Cabo longo.</t>
  </si>
  <si>
    <t>Peneira de cozinha. Diâmetro: 16 cm. Material: plástico. Cor BRANCA. Tela de poliéster, malha fina e com cabo.</t>
  </si>
  <si>
    <t>Plástico filme em rolo, tipo filme termoformador. Atóxico.  Material: PVC (cloreto de polivinila). Comprimento: 1000 m. Largura aproximada: 38 cm. Espessura: 9 μm (micrometro). Aplicação: Acondicionamento de alimentos. Rolo com 1000m</t>
  </si>
  <si>
    <t>rolo c/ 1000m</t>
  </si>
  <si>
    <t>Porta sabão, detergente e esponja. Material: plástico resistente.</t>
  </si>
  <si>
    <t>Rodo de pia. Material: Plástico resistente. Lâmina de borracha. Com cabo de plástico, com, aproximadamente, 13cm.</t>
  </si>
  <si>
    <t>Sanitizante de alimentos. Composição: Hipoclorito de sódio 2,5%. Franco 500ml.</t>
  </si>
  <si>
    <t>Secante para máquina de lavar louças. Concentrado. Uso Industrial. Bombona 5L. Aprovado para uso em cozinha industrial, por órgão competente.</t>
  </si>
  <si>
    <t>Tela protetora de pia de cozinha. Proteção para evitar entupimento da pia. Dimensões aproximadas (CxL): 40cm x 55cm.</t>
  </si>
  <si>
    <t>Touca descartável de TNT, sanfonada com elástico. Com gramatura entre 10 a 12 g/m². Cor BRANCA. Material descartável e atóxico. Pacote com 100 und.</t>
  </si>
  <si>
    <t>Pacote c/ 100und</t>
  </si>
  <si>
    <t>PROCESSADOR MANUAL. Descrição: Mini Processador, Triturador e Mixer de Alimento Manual. Com três lâminas de aço inoxidável. Tampa e corpo de plástico resistente. Acionamento manual acionado manualmente por meio de uma manivela e corda na tampa.  Indicação de uso: Picar e corta alimentos diversos. Capacidade aproximada: 500ml.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</si>
</sst>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R$&quot;\ #,##0.00"/>
  </numFmts>
  <fonts count="11" x14ac:knownFonts="1">
    <font>
      <sz val="11"/>
      <color theme="1"/>
      <name val="Calibri"/>
      <family val="2"/>
      <scheme val="minor"/>
    </font>
    <font>
      <sz val="11"/>
      <color theme="1"/>
      <name val="Calibri"/>
      <family val="2"/>
      <scheme val="minor"/>
    </font>
    <font>
      <sz val="8"/>
      <color rgb="FF000000"/>
      <name val="Arial"/>
      <family val="2"/>
    </font>
    <font>
      <sz val="8"/>
      <color theme="1"/>
      <name val="Times New Roman"/>
      <family val="1"/>
    </font>
    <font>
      <b/>
      <sz val="8"/>
      <color theme="1"/>
      <name val="Times New Roman"/>
      <family val="1"/>
    </font>
    <font>
      <sz val="8"/>
      <color theme="1"/>
      <name val="Arial"/>
      <family val="2"/>
    </font>
    <font>
      <sz val="8"/>
      <color rgb="FF00B050"/>
      <name val="Arial"/>
      <family val="2"/>
    </font>
    <font>
      <sz val="8"/>
      <name val="Arial"/>
      <family val="2"/>
    </font>
    <font>
      <b/>
      <sz val="8"/>
      <color theme="1"/>
      <name val="Arial"/>
      <family val="2"/>
    </font>
    <font>
      <b/>
      <sz val="8"/>
      <color rgb="FF000000"/>
      <name val="Arial"/>
      <family val="2"/>
    </font>
    <font>
      <b/>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3" fillId="0" borderId="0" xfId="0" applyFont="1"/>
    <xf numFmtId="0" fontId="3" fillId="0" borderId="0" xfId="0" applyFont="1" applyAlignment="1">
      <alignment horizontal="center" vertical="center"/>
    </xf>
    <xf numFmtId="43" fontId="3" fillId="0" borderId="0" xfId="1" applyFont="1" applyBorder="1"/>
    <xf numFmtId="0" fontId="2"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5" xfId="0" applyFont="1" applyBorder="1" applyAlignment="1">
      <alignment horizontal="center" vertical="center"/>
    </xf>
    <xf numFmtId="0" fontId="8" fillId="4" borderId="1" xfId="0" applyFont="1" applyFill="1" applyBorder="1" applyAlignment="1">
      <alignment horizontal="center" vertical="center" wrapText="1"/>
    </xf>
    <xf numFmtId="43" fontId="8" fillId="4" borderId="1" xfId="1" applyFont="1" applyFill="1" applyBorder="1" applyAlignment="1">
      <alignment horizontal="center" vertical="center"/>
    </xf>
    <xf numFmtId="0" fontId="8" fillId="0" borderId="1" xfId="0" applyFont="1" applyBorder="1" applyAlignment="1">
      <alignment horizontal="center" vertical="center"/>
    </xf>
    <xf numFmtId="0" fontId="2" fillId="0" borderId="5" xfId="0" applyFont="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2" fillId="0" borderId="1" xfId="0" applyFont="1" applyBorder="1" applyAlignment="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3" fillId="0" borderId="0" xfId="0" applyFont="1" applyAlignment="1">
      <alignment vertical="center"/>
    </xf>
    <xf numFmtId="164" fontId="5" fillId="0" borderId="1" xfId="1" applyNumberFormat="1" applyFont="1" applyBorder="1" applyAlignment="1">
      <alignment horizontal="center" vertical="center"/>
    </xf>
    <xf numFmtId="164" fontId="5" fillId="0" borderId="1" xfId="0" applyNumberFormat="1" applyFont="1" applyBorder="1" applyAlignment="1">
      <alignment horizontal="center" vertical="center"/>
    </xf>
    <xf numFmtId="0" fontId="9" fillId="2" borderId="0" xfId="0" applyFont="1" applyFill="1" applyAlignment="1">
      <alignment vertical="center" wrapText="1"/>
    </xf>
    <xf numFmtId="0" fontId="9" fillId="2" borderId="0" xfId="0" applyFont="1" applyFill="1" applyAlignment="1">
      <alignment horizontal="center" vertical="center"/>
    </xf>
    <xf numFmtId="164" fontId="8" fillId="2" borderId="0" xfId="1" applyNumberFormat="1" applyFont="1" applyFill="1" applyBorder="1" applyAlignment="1">
      <alignment horizontal="center" vertical="center"/>
    </xf>
    <xf numFmtId="164" fontId="8" fillId="2" borderId="0" xfId="0" applyNumberFormat="1" applyFont="1" applyFill="1" applyAlignment="1">
      <alignment horizontal="center" vertical="center"/>
    </xf>
    <xf numFmtId="0" fontId="9" fillId="5" borderId="1" xfId="0" applyFont="1" applyFill="1" applyBorder="1" applyAlignment="1">
      <alignment vertical="center" wrapText="1"/>
    </xf>
    <xf numFmtId="0" fontId="9" fillId="5" borderId="1" xfId="0" applyFont="1" applyFill="1" applyBorder="1" applyAlignment="1">
      <alignment horizontal="center" vertical="center"/>
    </xf>
    <xf numFmtId="164" fontId="8" fillId="5" borderId="1" xfId="1"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2" fillId="0" borderId="0" xfId="0" applyFont="1" applyAlignment="1">
      <alignment horizontal="center" vertical="center"/>
    </xf>
    <xf numFmtId="43" fontId="5" fillId="0" borderId="0" xfId="1" applyFont="1" applyBorder="1" applyAlignment="1">
      <alignment horizontal="center" vertical="center"/>
    </xf>
    <xf numFmtId="43" fontId="5" fillId="0" borderId="0" xfId="0" applyNumberFormat="1" applyFont="1" applyAlignment="1">
      <alignment horizontal="center" vertical="center"/>
    </xf>
    <xf numFmtId="0" fontId="8" fillId="5" borderId="1" xfId="0" applyFont="1" applyFill="1" applyBorder="1" applyAlignment="1">
      <alignment horizontal="center" vertical="center"/>
    </xf>
    <xf numFmtId="43" fontId="8" fillId="5" borderId="1" xfId="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5" fillId="0" borderId="5" xfId="0" applyFont="1" applyBorder="1" applyAlignment="1">
      <alignment vertical="center" wrapText="1"/>
    </xf>
    <xf numFmtId="164" fontId="5" fillId="0" borderId="5" xfId="1" applyNumberFormat="1" applyFont="1" applyBorder="1" applyAlignment="1">
      <alignment horizontal="center" vertical="center"/>
    </xf>
    <xf numFmtId="164" fontId="5" fillId="0" borderId="5" xfId="0" applyNumberFormat="1" applyFont="1" applyBorder="1" applyAlignment="1">
      <alignment horizontal="center" vertical="center"/>
    </xf>
    <xf numFmtId="0" fontId="6" fillId="0" borderId="5" xfId="0" applyFont="1" applyBorder="1" applyAlignment="1">
      <alignment vertical="center" wrapText="1"/>
    </xf>
    <xf numFmtId="0" fontId="2" fillId="0" borderId="5" xfId="0" applyFont="1" applyBorder="1" applyAlignment="1">
      <alignment horizontal="center" vertical="center" wrapText="1"/>
    </xf>
    <xf numFmtId="0" fontId="6" fillId="0" borderId="0" xfId="0" applyFont="1" applyAlignment="1">
      <alignment vertical="center" wrapText="1"/>
    </xf>
    <xf numFmtId="0" fontId="9" fillId="5" borderId="1" xfId="0" applyFont="1" applyFill="1" applyBorder="1" applyAlignment="1">
      <alignment horizontal="center"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4" fillId="5" borderId="1" xfId="0" applyFont="1" applyFill="1" applyBorder="1" applyAlignment="1">
      <alignment horizontal="center" vertical="center"/>
    </xf>
    <xf numFmtId="164" fontId="4" fillId="5" borderId="1" xfId="0" applyNumberFormat="1" applyFont="1" applyFill="1" applyBorder="1"/>
    <xf numFmtId="164" fontId="10" fillId="5" borderId="1" xfId="0" applyNumberFormat="1" applyFont="1" applyFill="1" applyBorder="1"/>
    <xf numFmtId="164" fontId="0" fillId="0" borderId="0" xfId="0" applyNumberFormat="1"/>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3" borderId="1" xfId="0" applyFont="1" applyFill="1" applyBorder="1" applyAlignment="1">
      <alignment horizontal="center" vertic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346"/>
  <sheetViews>
    <sheetView tabSelected="1" zoomScale="85" zoomScaleNormal="85" workbookViewId="0">
      <selection activeCell="J347" sqref="J347"/>
    </sheetView>
  </sheetViews>
  <sheetFormatPr defaultRowHeight="15" x14ac:dyDescent="0.25"/>
  <cols>
    <col min="1" max="1" width="69" style="24" customWidth="1"/>
    <col min="2" max="2" width="9.5703125" style="2" customWidth="1"/>
    <col min="3" max="3" width="7.5703125" style="2" customWidth="1"/>
    <col min="4" max="4" width="11.140625" style="2" bestFit="1" customWidth="1"/>
    <col min="5" max="5" width="15.28515625" style="2" customWidth="1"/>
    <col min="6" max="9" width="9.28515625" style="1" bestFit="1" customWidth="1"/>
    <col min="10" max="10" width="20.42578125" customWidth="1"/>
    <col min="11" max="11" width="18.28515625" bestFit="1" customWidth="1"/>
    <col min="13" max="13" width="13.42578125" bestFit="1" customWidth="1"/>
  </cols>
  <sheetData>
    <row r="2" spans="1:13" x14ac:dyDescent="0.25">
      <c r="A2" s="57" t="s">
        <v>0</v>
      </c>
      <c r="B2" s="57"/>
      <c r="C2" s="57"/>
      <c r="D2" s="57"/>
      <c r="E2" s="57"/>
      <c r="F2" s="57"/>
      <c r="G2" s="57"/>
      <c r="H2" s="57"/>
      <c r="I2" s="57"/>
      <c r="J2" s="57"/>
    </row>
    <row r="3" spans="1:13" x14ac:dyDescent="0.25">
      <c r="A3" s="58" t="s">
        <v>1</v>
      </c>
      <c r="B3" s="59"/>
      <c r="C3" s="59"/>
      <c r="D3" s="59"/>
      <c r="E3" s="59"/>
      <c r="F3" s="59"/>
      <c r="G3" s="59"/>
      <c r="H3" s="59"/>
      <c r="I3" s="59"/>
      <c r="J3" s="60"/>
      <c r="K3" t="s">
        <v>2</v>
      </c>
      <c r="L3" t="s">
        <v>3</v>
      </c>
      <c r="M3" t="s">
        <v>4</v>
      </c>
    </row>
    <row r="4" spans="1:13" ht="69" customHeight="1" x14ac:dyDescent="0.25">
      <c r="A4" s="17" t="s">
        <v>5</v>
      </c>
      <c r="B4" s="10" t="s">
        <v>6</v>
      </c>
      <c r="C4" s="10" t="s">
        <v>7</v>
      </c>
      <c r="D4" s="10" t="s">
        <v>8</v>
      </c>
      <c r="E4" s="10" t="s">
        <v>9</v>
      </c>
      <c r="F4" s="10" t="s">
        <v>10</v>
      </c>
      <c r="G4" s="10" t="s">
        <v>11</v>
      </c>
      <c r="H4" s="10" t="s">
        <v>12</v>
      </c>
      <c r="I4" s="17" t="s">
        <v>13</v>
      </c>
      <c r="J4" s="10" t="s">
        <v>14</v>
      </c>
    </row>
    <row r="5" spans="1:13" ht="67.5" x14ac:dyDescent="0.25">
      <c r="A5" s="18" t="s">
        <v>15</v>
      </c>
      <c r="B5" s="7" t="s">
        <v>16</v>
      </c>
      <c r="C5" s="8">
        <v>1</v>
      </c>
      <c r="D5" s="8" t="s">
        <v>17</v>
      </c>
      <c r="E5" s="8">
        <v>2</v>
      </c>
      <c r="F5" s="25">
        <v>95</v>
      </c>
      <c r="G5" s="25">
        <v>159.9</v>
      </c>
      <c r="H5" s="25">
        <v>149</v>
      </c>
      <c r="I5" s="25">
        <f t="shared" ref="I5:I6" si="0">(F5+G5+H5)/3</f>
        <v>134.63333333333333</v>
      </c>
      <c r="J5" s="26">
        <f>I5*C5*E5</f>
        <v>269.26666666666665</v>
      </c>
    </row>
    <row r="6" spans="1:13" ht="56.25" x14ac:dyDescent="0.25">
      <c r="A6" s="18" t="s">
        <v>18</v>
      </c>
      <c r="B6" s="7" t="s">
        <v>16</v>
      </c>
      <c r="C6" s="8">
        <v>1</v>
      </c>
      <c r="D6" s="8" t="s">
        <v>17</v>
      </c>
      <c r="E6" s="8">
        <v>2</v>
      </c>
      <c r="F6" s="25">
        <v>110</v>
      </c>
      <c r="G6" s="25">
        <v>149.9</v>
      </c>
      <c r="H6" s="25">
        <v>114.9</v>
      </c>
      <c r="I6" s="25">
        <f t="shared" si="0"/>
        <v>124.93333333333332</v>
      </c>
      <c r="J6" s="26">
        <f t="shared" ref="J6:J80" si="1">I6*C6*E6</f>
        <v>249.86666666666665</v>
      </c>
      <c r="K6" s="56"/>
    </row>
    <row r="7" spans="1:13" ht="22.5" x14ac:dyDescent="0.25">
      <c r="A7" s="18" t="s">
        <v>19</v>
      </c>
      <c r="B7" s="7" t="s">
        <v>20</v>
      </c>
      <c r="C7" s="8">
        <v>5</v>
      </c>
      <c r="D7" s="8" t="s">
        <v>17</v>
      </c>
      <c r="E7" s="8">
        <v>2</v>
      </c>
      <c r="F7" s="25">
        <v>1.5</v>
      </c>
      <c r="G7" s="25">
        <v>1.6</v>
      </c>
      <c r="H7" s="25">
        <v>1.48</v>
      </c>
      <c r="I7" s="25">
        <f>(F7+G7+H7)/3</f>
        <v>1.5266666666666666</v>
      </c>
      <c r="J7" s="26">
        <f t="shared" si="1"/>
        <v>15.266666666666666</v>
      </c>
      <c r="K7" s="56"/>
    </row>
    <row r="8" spans="1:13" ht="45" x14ac:dyDescent="0.25">
      <c r="A8" s="18" t="s">
        <v>21</v>
      </c>
      <c r="B8" s="8" t="s">
        <v>20</v>
      </c>
      <c r="C8" s="8">
        <v>1</v>
      </c>
      <c r="D8" s="8" t="s">
        <v>17</v>
      </c>
      <c r="E8" s="8">
        <v>2</v>
      </c>
      <c r="F8" s="25">
        <v>51.98</v>
      </c>
      <c r="G8" s="25">
        <v>64.959999999999994</v>
      </c>
      <c r="H8" s="25">
        <v>56</v>
      </c>
      <c r="I8" s="25">
        <f t="shared" ref="I8:I12" si="2">(F8+G8+H8)/3</f>
        <v>57.646666666666668</v>
      </c>
      <c r="J8" s="26">
        <f t="shared" si="1"/>
        <v>115.29333333333334</v>
      </c>
    </row>
    <row r="9" spans="1:13" ht="33.75" x14ac:dyDescent="0.25">
      <c r="A9" s="18" t="s">
        <v>22</v>
      </c>
      <c r="B9" s="8" t="s">
        <v>23</v>
      </c>
      <c r="C9" s="8">
        <v>1</v>
      </c>
      <c r="D9" s="8" t="s">
        <v>17</v>
      </c>
      <c r="E9" s="8">
        <v>2</v>
      </c>
      <c r="F9" s="25">
        <v>46.3</v>
      </c>
      <c r="G9" s="25">
        <v>74.08</v>
      </c>
      <c r="H9" s="25">
        <v>55</v>
      </c>
      <c r="I9" s="25">
        <f t="shared" si="2"/>
        <v>58.46</v>
      </c>
      <c r="J9" s="26">
        <f t="shared" si="1"/>
        <v>116.92</v>
      </c>
    </row>
    <row r="10" spans="1:13" ht="45" x14ac:dyDescent="0.25">
      <c r="A10" s="18" t="s">
        <v>24</v>
      </c>
      <c r="B10" s="8" t="s">
        <v>23</v>
      </c>
      <c r="C10" s="8">
        <v>2</v>
      </c>
      <c r="D10" s="8" t="s">
        <v>25</v>
      </c>
      <c r="E10" s="8">
        <v>12</v>
      </c>
      <c r="F10" s="25">
        <v>10.7</v>
      </c>
      <c r="G10" s="25">
        <v>10.99</v>
      </c>
      <c r="H10" s="25">
        <v>9.83</v>
      </c>
      <c r="I10" s="25">
        <f t="shared" si="2"/>
        <v>10.506666666666666</v>
      </c>
      <c r="J10" s="26">
        <f t="shared" si="1"/>
        <v>252.15999999999997</v>
      </c>
    </row>
    <row r="11" spans="1:13" x14ac:dyDescent="0.25">
      <c r="A11" s="18" t="s">
        <v>26</v>
      </c>
      <c r="B11" s="8" t="s">
        <v>20</v>
      </c>
      <c r="C11" s="8">
        <v>2</v>
      </c>
      <c r="D11" s="8" t="s">
        <v>25</v>
      </c>
      <c r="E11" s="8">
        <v>12</v>
      </c>
      <c r="F11" s="25">
        <v>9.6</v>
      </c>
      <c r="G11" s="25">
        <v>12.9</v>
      </c>
      <c r="H11" s="25">
        <v>9.11</v>
      </c>
      <c r="I11" s="25">
        <f t="shared" si="2"/>
        <v>10.536666666666667</v>
      </c>
      <c r="J11" s="26">
        <f t="shared" si="1"/>
        <v>252.88</v>
      </c>
    </row>
    <row r="12" spans="1:13" ht="56.25" x14ac:dyDescent="0.25">
      <c r="A12" s="18" t="s">
        <v>27</v>
      </c>
      <c r="B12" s="8" t="s">
        <v>20</v>
      </c>
      <c r="C12" s="8">
        <v>1</v>
      </c>
      <c r="D12" s="8" t="s">
        <v>17</v>
      </c>
      <c r="E12" s="8">
        <v>2</v>
      </c>
      <c r="F12" s="25">
        <v>58.9</v>
      </c>
      <c r="G12" s="25">
        <v>54.5</v>
      </c>
      <c r="H12" s="25">
        <v>60.03</v>
      </c>
      <c r="I12" s="25">
        <f t="shared" si="2"/>
        <v>57.81</v>
      </c>
      <c r="J12" s="26">
        <f t="shared" si="1"/>
        <v>115.62</v>
      </c>
    </row>
    <row r="13" spans="1:13" x14ac:dyDescent="0.25">
      <c r="A13" s="31" t="s">
        <v>28</v>
      </c>
      <c r="B13" s="32"/>
      <c r="C13" s="32"/>
      <c r="D13" s="32"/>
      <c r="E13" s="32"/>
      <c r="F13" s="33"/>
      <c r="G13" s="33"/>
      <c r="H13" s="33"/>
      <c r="I13" s="33"/>
      <c r="J13" s="34">
        <f>SUM(J5:J12)</f>
        <v>1387.2733333333331</v>
      </c>
      <c r="K13" s="56">
        <f>J13/12</f>
        <v>115.60611111111109</v>
      </c>
    </row>
    <row r="14" spans="1:13" x14ac:dyDescent="0.25">
      <c r="A14" s="27"/>
      <c r="B14" s="28"/>
      <c r="C14" s="28"/>
      <c r="D14" s="28"/>
      <c r="E14" s="28"/>
      <c r="F14" s="29"/>
      <c r="G14" s="29"/>
      <c r="H14" s="29"/>
      <c r="I14" s="29"/>
      <c r="J14" s="30"/>
    </row>
    <row r="15" spans="1:13" x14ac:dyDescent="0.25">
      <c r="A15" s="27"/>
      <c r="B15" s="28"/>
      <c r="C15" s="28"/>
      <c r="D15" s="28"/>
      <c r="E15" s="28"/>
      <c r="F15" s="29"/>
      <c r="G15" s="29"/>
      <c r="H15" s="29"/>
      <c r="I15" s="29"/>
      <c r="J15" s="30"/>
    </row>
    <row r="16" spans="1:13" x14ac:dyDescent="0.25">
      <c r="A16" s="27"/>
      <c r="B16" s="28"/>
      <c r="C16" s="28"/>
      <c r="D16" s="28"/>
      <c r="E16" s="28"/>
      <c r="F16" s="29"/>
      <c r="G16" s="29"/>
      <c r="H16" s="29"/>
      <c r="I16" s="29"/>
      <c r="J16" s="30"/>
    </row>
    <row r="17" spans="1:11" x14ac:dyDescent="0.25">
      <c r="A17" s="57" t="s">
        <v>29</v>
      </c>
      <c r="B17" s="57"/>
      <c r="C17" s="57"/>
      <c r="D17" s="57"/>
      <c r="E17" s="57"/>
      <c r="F17" s="57"/>
      <c r="G17" s="57"/>
      <c r="H17" s="57"/>
      <c r="I17" s="57"/>
      <c r="J17" s="57"/>
    </row>
    <row r="18" spans="1:11" x14ac:dyDescent="0.25">
      <c r="A18" s="58" t="s">
        <v>1</v>
      </c>
      <c r="B18" s="59"/>
      <c r="C18" s="59"/>
      <c r="D18" s="59"/>
      <c r="E18" s="59"/>
      <c r="F18" s="59"/>
      <c r="G18" s="59"/>
      <c r="H18" s="59"/>
      <c r="I18" s="59"/>
      <c r="J18" s="60"/>
    </row>
    <row r="19" spans="1:11" ht="33.75" x14ac:dyDescent="0.25">
      <c r="A19" s="17" t="s">
        <v>5</v>
      </c>
      <c r="B19" s="10" t="s">
        <v>6</v>
      </c>
      <c r="C19" s="10" t="s">
        <v>7</v>
      </c>
      <c r="D19" s="10" t="s">
        <v>8</v>
      </c>
      <c r="E19" s="10" t="s">
        <v>9</v>
      </c>
      <c r="F19" s="10" t="s">
        <v>10</v>
      </c>
      <c r="G19" s="10" t="s">
        <v>11</v>
      </c>
      <c r="H19" s="10" t="s">
        <v>12</v>
      </c>
      <c r="I19" s="17" t="s">
        <v>13</v>
      </c>
      <c r="J19" s="10" t="s">
        <v>14</v>
      </c>
    </row>
    <row r="20" spans="1:11" ht="90" x14ac:dyDescent="0.25">
      <c r="A20" s="18" t="s">
        <v>30</v>
      </c>
      <c r="B20" s="5" t="s">
        <v>23</v>
      </c>
      <c r="C20" s="5">
        <v>1</v>
      </c>
      <c r="D20" s="8" t="s">
        <v>17</v>
      </c>
      <c r="E20" s="8">
        <v>2</v>
      </c>
      <c r="F20" s="42">
        <v>85</v>
      </c>
      <c r="G20" s="42">
        <v>73.89</v>
      </c>
      <c r="H20" s="42">
        <v>66.900000000000006</v>
      </c>
      <c r="I20" s="26">
        <f>(F20+G20+H20)/3</f>
        <v>75.263333333333335</v>
      </c>
      <c r="J20" s="26">
        <f ca="1">SUM(J20:J27)/12</f>
        <v>0</v>
      </c>
    </row>
    <row r="21" spans="1:11" ht="22.5" x14ac:dyDescent="0.25">
      <c r="A21" s="19" t="s">
        <v>31</v>
      </c>
      <c r="B21" s="5" t="s">
        <v>23</v>
      </c>
      <c r="C21" s="5">
        <v>1</v>
      </c>
      <c r="D21" s="8" t="s">
        <v>17</v>
      </c>
      <c r="E21" s="8">
        <v>2</v>
      </c>
      <c r="F21" s="42">
        <v>55</v>
      </c>
      <c r="G21" s="42">
        <v>49.9</v>
      </c>
      <c r="H21" s="42">
        <v>34.99</v>
      </c>
      <c r="I21" s="26">
        <f>(F21+G21+H21)/3</f>
        <v>46.63</v>
      </c>
      <c r="J21" s="26">
        <f t="shared" si="1"/>
        <v>93.26</v>
      </c>
    </row>
    <row r="22" spans="1:11" ht="33.75" x14ac:dyDescent="0.25">
      <c r="A22" s="18" t="s">
        <v>32</v>
      </c>
      <c r="B22" s="5" t="s">
        <v>20</v>
      </c>
      <c r="C22" s="5">
        <v>1</v>
      </c>
      <c r="D22" s="5" t="s">
        <v>33</v>
      </c>
      <c r="E22" s="5">
        <v>1</v>
      </c>
      <c r="F22" s="43">
        <v>64.41</v>
      </c>
      <c r="G22" s="43">
        <v>84.89</v>
      </c>
      <c r="H22" s="43">
        <v>84.8</v>
      </c>
      <c r="I22" s="25">
        <f>AVERAGE(F22:H22)</f>
        <v>78.033333333333346</v>
      </c>
      <c r="J22" s="26">
        <f t="shared" si="1"/>
        <v>78.033333333333346</v>
      </c>
    </row>
    <row r="23" spans="1:11" ht="22.5" x14ac:dyDescent="0.25">
      <c r="A23" s="19" t="s">
        <v>34</v>
      </c>
      <c r="B23" s="5" t="s">
        <v>35</v>
      </c>
      <c r="C23" s="5">
        <v>1</v>
      </c>
      <c r="D23" s="5" t="s">
        <v>36</v>
      </c>
      <c r="E23" s="8">
        <v>2</v>
      </c>
      <c r="F23" s="43">
        <v>6.99</v>
      </c>
      <c r="G23" s="43">
        <v>16.18</v>
      </c>
      <c r="H23" s="43">
        <v>6.29</v>
      </c>
      <c r="I23" s="25">
        <f t="shared" ref="I23:I27" si="3">AVERAGE(F23:H23)</f>
        <v>9.82</v>
      </c>
      <c r="J23" s="26">
        <f t="shared" si="1"/>
        <v>19.64</v>
      </c>
    </row>
    <row r="24" spans="1:11" ht="22.5" x14ac:dyDescent="0.25">
      <c r="A24" s="19" t="s">
        <v>19</v>
      </c>
      <c r="B24" s="5" t="s">
        <v>20</v>
      </c>
      <c r="C24" s="5">
        <v>2</v>
      </c>
      <c r="D24" s="5" t="s">
        <v>36</v>
      </c>
      <c r="E24" s="8">
        <v>2</v>
      </c>
      <c r="F24" s="25">
        <v>1.5</v>
      </c>
      <c r="G24" s="25">
        <v>1.6</v>
      </c>
      <c r="H24" s="25">
        <v>1.48</v>
      </c>
      <c r="I24" s="25">
        <f t="shared" si="3"/>
        <v>1.5266666666666666</v>
      </c>
      <c r="J24" s="26">
        <f t="shared" si="1"/>
        <v>6.1066666666666665</v>
      </c>
    </row>
    <row r="25" spans="1:11" ht="33.75" x14ac:dyDescent="0.25">
      <c r="A25" s="19" t="s">
        <v>37</v>
      </c>
      <c r="B25" s="5" t="s">
        <v>35</v>
      </c>
      <c r="C25" s="5">
        <v>1</v>
      </c>
      <c r="D25" s="5" t="s">
        <v>36</v>
      </c>
      <c r="E25" s="8">
        <v>2</v>
      </c>
      <c r="F25" s="43">
        <v>72.900000000000006</v>
      </c>
      <c r="G25" s="43">
        <v>46.9</v>
      </c>
      <c r="H25" s="43">
        <v>47.9</v>
      </c>
      <c r="I25" s="25">
        <f t="shared" si="3"/>
        <v>55.900000000000006</v>
      </c>
      <c r="J25" s="26">
        <f t="shared" si="1"/>
        <v>111.80000000000001</v>
      </c>
    </row>
    <row r="26" spans="1:11" ht="25.5" customHeight="1" x14ac:dyDescent="0.25">
      <c r="A26" s="18" t="s">
        <v>38</v>
      </c>
      <c r="B26" s="5" t="s">
        <v>35</v>
      </c>
      <c r="C26" s="5">
        <v>3</v>
      </c>
      <c r="D26" s="5" t="s">
        <v>36</v>
      </c>
      <c r="E26" s="8">
        <v>2</v>
      </c>
      <c r="F26" s="43">
        <v>2.2999999999999998</v>
      </c>
      <c r="G26" s="43">
        <v>5.58</v>
      </c>
      <c r="H26" s="43">
        <v>3.29</v>
      </c>
      <c r="I26" s="25">
        <f t="shared" si="3"/>
        <v>3.7233333333333332</v>
      </c>
      <c r="J26" s="26">
        <f t="shared" si="1"/>
        <v>22.34</v>
      </c>
    </row>
    <row r="27" spans="1:11" ht="33.75" x14ac:dyDescent="0.25">
      <c r="A27" s="19" t="s">
        <v>39</v>
      </c>
      <c r="B27" s="5" t="s">
        <v>20</v>
      </c>
      <c r="C27" s="5">
        <v>1</v>
      </c>
      <c r="D27" s="5" t="s">
        <v>40</v>
      </c>
      <c r="E27" s="5">
        <v>4</v>
      </c>
      <c r="F27" s="43">
        <v>2.75</v>
      </c>
      <c r="G27" s="43">
        <v>3.9</v>
      </c>
      <c r="H27" s="43">
        <v>3.5</v>
      </c>
      <c r="I27" s="25">
        <f t="shared" si="3"/>
        <v>3.3833333333333333</v>
      </c>
      <c r="J27" s="26">
        <f t="shared" si="1"/>
        <v>13.533333333333333</v>
      </c>
      <c r="K27" s="56">
        <f ca="1">(J20+J21+J22+J23+J24+J25+J26+J27)/12</f>
        <v>41.27</v>
      </c>
    </row>
    <row r="28" spans="1:11" x14ac:dyDescent="0.25">
      <c r="A28" s="61" t="s">
        <v>41</v>
      </c>
      <c r="B28" s="62"/>
      <c r="C28" s="62"/>
      <c r="D28" s="62"/>
      <c r="E28" s="62"/>
      <c r="F28" s="62"/>
      <c r="G28" s="62"/>
      <c r="H28" s="62"/>
      <c r="I28" s="62"/>
      <c r="J28" s="63"/>
    </row>
    <row r="29" spans="1:11" s="1" customFormat="1" ht="33.75" x14ac:dyDescent="0.2">
      <c r="A29" s="17" t="s">
        <v>5</v>
      </c>
      <c r="B29" s="10" t="s">
        <v>6</v>
      </c>
      <c r="C29" s="10" t="s">
        <v>7</v>
      </c>
      <c r="D29" s="10" t="s">
        <v>8</v>
      </c>
      <c r="E29" s="10" t="s">
        <v>9</v>
      </c>
      <c r="F29" s="10" t="s">
        <v>10</v>
      </c>
      <c r="G29" s="10" t="s">
        <v>11</v>
      </c>
      <c r="H29" s="10" t="s">
        <v>12</v>
      </c>
      <c r="I29" s="17" t="s">
        <v>13</v>
      </c>
      <c r="J29" s="10" t="s">
        <v>14</v>
      </c>
    </row>
    <row r="30" spans="1:11" x14ac:dyDescent="0.25">
      <c r="A30" s="19" t="s">
        <v>42</v>
      </c>
      <c r="B30" s="5" t="s">
        <v>43</v>
      </c>
      <c r="C30" s="5">
        <v>1</v>
      </c>
      <c r="D30" s="5" t="s">
        <v>36</v>
      </c>
      <c r="E30" s="8">
        <v>2</v>
      </c>
      <c r="F30" s="43">
        <v>43.9</v>
      </c>
      <c r="G30" s="43">
        <v>23.46</v>
      </c>
      <c r="H30" s="43">
        <v>37.9</v>
      </c>
      <c r="I30" s="25">
        <f>AVERAGE(F30:H30)</f>
        <v>35.086666666666666</v>
      </c>
      <c r="J30" s="26">
        <f t="shared" si="1"/>
        <v>70.173333333333332</v>
      </c>
    </row>
    <row r="31" spans="1:11" ht="33.75" x14ac:dyDescent="0.25">
      <c r="A31" s="19" t="s">
        <v>44</v>
      </c>
      <c r="B31" s="5" t="s">
        <v>35</v>
      </c>
      <c r="C31" s="5">
        <v>3</v>
      </c>
      <c r="D31" s="5" t="s">
        <v>40</v>
      </c>
      <c r="E31" s="5">
        <v>4</v>
      </c>
      <c r="F31" s="43">
        <v>30.99</v>
      </c>
      <c r="G31" s="43">
        <v>35.9</v>
      </c>
      <c r="H31" s="43">
        <v>34.99</v>
      </c>
      <c r="I31" s="25">
        <f t="shared" ref="I31:I34" si="4">AVERAGE(F31:H31)</f>
        <v>33.96</v>
      </c>
      <c r="J31" s="26">
        <f t="shared" si="1"/>
        <v>407.52</v>
      </c>
    </row>
    <row r="32" spans="1:11" ht="33.75" x14ac:dyDescent="0.25">
      <c r="A32" s="19" t="s">
        <v>45</v>
      </c>
      <c r="B32" s="5" t="s">
        <v>46</v>
      </c>
      <c r="C32" s="5">
        <v>2</v>
      </c>
      <c r="D32" s="5" t="s">
        <v>40</v>
      </c>
      <c r="E32" s="5">
        <v>4</v>
      </c>
      <c r="F32" s="43">
        <v>10.9</v>
      </c>
      <c r="G32" s="43">
        <v>10.65</v>
      </c>
      <c r="H32" s="43">
        <v>15.9</v>
      </c>
      <c r="I32" s="25">
        <f t="shared" si="4"/>
        <v>12.483333333333334</v>
      </c>
      <c r="J32" s="26">
        <f t="shared" si="1"/>
        <v>99.866666666666674</v>
      </c>
    </row>
    <row r="33" spans="1:11" ht="22.5" x14ac:dyDescent="0.25">
      <c r="A33" s="19" t="s">
        <v>47</v>
      </c>
      <c r="B33" s="5" t="s">
        <v>48</v>
      </c>
      <c r="C33" s="5">
        <v>2</v>
      </c>
      <c r="D33" s="5" t="s">
        <v>40</v>
      </c>
      <c r="E33" s="5">
        <v>4</v>
      </c>
      <c r="F33" s="43">
        <v>25.2</v>
      </c>
      <c r="G33" s="43">
        <v>25.59</v>
      </c>
      <c r="H33" s="43">
        <v>20</v>
      </c>
      <c r="I33" s="25">
        <f t="shared" si="4"/>
        <v>23.596666666666664</v>
      </c>
      <c r="J33" s="26">
        <f t="shared" si="1"/>
        <v>188.77333333333331</v>
      </c>
    </row>
    <row r="34" spans="1:11" ht="22.5" x14ac:dyDescent="0.25">
      <c r="A34" s="19" t="s">
        <v>49</v>
      </c>
      <c r="B34" s="5" t="s">
        <v>35</v>
      </c>
      <c r="C34" s="5">
        <v>1</v>
      </c>
      <c r="D34" s="5" t="s">
        <v>40</v>
      </c>
      <c r="E34" s="5">
        <v>4</v>
      </c>
      <c r="F34" s="43">
        <v>15.15</v>
      </c>
      <c r="G34" s="43">
        <v>19.899999999999999</v>
      </c>
      <c r="H34" s="43">
        <v>13.9</v>
      </c>
      <c r="I34" s="25">
        <f t="shared" si="4"/>
        <v>16.316666666666666</v>
      </c>
      <c r="J34" s="26">
        <f t="shared" si="1"/>
        <v>65.266666666666666</v>
      </c>
    </row>
    <row r="35" spans="1:11" x14ac:dyDescent="0.25">
      <c r="A35" s="31" t="s">
        <v>28</v>
      </c>
      <c r="B35" s="40"/>
      <c r="C35" s="40"/>
      <c r="D35" s="40"/>
      <c r="E35" s="40"/>
      <c r="F35" s="32"/>
      <c r="G35" s="32"/>
      <c r="H35" s="32"/>
      <c r="I35" s="41"/>
      <c r="J35" s="34">
        <f ca="1">SUM(J20,J21,J22,J23,J24,J25,J26,J27,J30,J31,J32,J33,J34)</f>
        <v>1326.8400000000001</v>
      </c>
      <c r="K35" s="56">
        <f>SUM(J30:J34)/12</f>
        <v>69.3</v>
      </c>
    </row>
    <row r="36" spans="1:11" x14ac:dyDescent="0.25">
      <c r="A36" s="35"/>
      <c r="B36" s="36"/>
      <c r="C36" s="36"/>
      <c r="D36" s="36"/>
      <c r="E36" s="36"/>
      <c r="F36" s="37"/>
      <c r="G36" s="37"/>
      <c r="H36" s="37"/>
      <c r="I36" s="38"/>
      <c r="J36" s="39"/>
    </row>
    <row r="37" spans="1:11" x14ac:dyDescent="0.25">
      <c r="A37" s="35"/>
      <c r="B37" s="36"/>
      <c r="C37" s="36"/>
      <c r="D37" s="36"/>
      <c r="E37" s="36"/>
      <c r="F37" s="37"/>
      <c r="G37" s="37"/>
      <c r="H37" s="37"/>
      <c r="I37" s="38"/>
      <c r="J37" s="39"/>
    </row>
    <row r="38" spans="1:11" x14ac:dyDescent="0.25">
      <c r="A38" s="35"/>
      <c r="B38" s="36"/>
      <c r="C38" s="36"/>
      <c r="D38" s="36"/>
      <c r="E38" s="36"/>
      <c r="F38" s="37"/>
      <c r="G38" s="37"/>
      <c r="H38" s="37"/>
      <c r="I38" s="38"/>
      <c r="J38" s="39"/>
    </row>
    <row r="39" spans="1:11" x14ac:dyDescent="0.25">
      <c r="A39" s="67" t="s">
        <v>50</v>
      </c>
      <c r="B39" s="67"/>
      <c r="C39" s="67"/>
      <c r="D39" s="67"/>
      <c r="E39" s="67"/>
      <c r="F39" s="67"/>
      <c r="G39" s="67"/>
      <c r="H39" s="67"/>
      <c r="I39" s="67"/>
      <c r="J39" s="67"/>
    </row>
    <row r="40" spans="1:11" x14ac:dyDescent="0.25">
      <c r="A40" s="61" t="s">
        <v>1</v>
      </c>
      <c r="B40" s="62"/>
      <c r="C40" s="62"/>
      <c r="D40" s="62"/>
      <c r="E40" s="62"/>
      <c r="F40" s="62"/>
      <c r="G40" s="62"/>
      <c r="H40" s="62"/>
      <c r="I40" s="62"/>
      <c r="J40" s="63"/>
    </row>
    <row r="41" spans="1:11" ht="33.75" x14ac:dyDescent="0.25">
      <c r="A41" s="17" t="s">
        <v>5</v>
      </c>
      <c r="B41" s="10" t="s">
        <v>6</v>
      </c>
      <c r="C41" s="10" t="s">
        <v>7</v>
      </c>
      <c r="D41" s="10" t="s">
        <v>8</v>
      </c>
      <c r="E41" s="10" t="s">
        <v>9</v>
      </c>
      <c r="F41" s="10" t="s">
        <v>10</v>
      </c>
      <c r="G41" s="10" t="s">
        <v>11</v>
      </c>
      <c r="H41" s="10" t="s">
        <v>12</v>
      </c>
      <c r="I41" s="11" t="s">
        <v>13</v>
      </c>
      <c r="J41" s="10" t="s">
        <v>14</v>
      </c>
    </row>
    <row r="42" spans="1:11" ht="90" x14ac:dyDescent="0.25">
      <c r="A42" s="18" t="s">
        <v>30</v>
      </c>
      <c r="B42" s="5" t="s">
        <v>23</v>
      </c>
      <c r="C42" s="5">
        <v>2</v>
      </c>
      <c r="D42" s="8" t="s">
        <v>17</v>
      </c>
      <c r="E42" s="8">
        <v>2</v>
      </c>
      <c r="F42" s="25">
        <v>85</v>
      </c>
      <c r="G42" s="42">
        <v>73.89</v>
      </c>
      <c r="H42" s="42">
        <v>66.900000000000006</v>
      </c>
      <c r="I42" s="25">
        <f>(F42+G42+H42)/3</f>
        <v>75.263333333333335</v>
      </c>
      <c r="J42" s="26">
        <f t="shared" si="1"/>
        <v>301.05333333333334</v>
      </c>
    </row>
    <row r="43" spans="1:11" ht="22.5" x14ac:dyDescent="0.25">
      <c r="A43" s="18" t="s">
        <v>51</v>
      </c>
      <c r="B43" s="5" t="s">
        <v>23</v>
      </c>
      <c r="C43" s="5">
        <v>3</v>
      </c>
      <c r="D43" s="8" t="s">
        <v>17</v>
      </c>
      <c r="E43" s="8">
        <v>2</v>
      </c>
      <c r="F43" s="25">
        <v>55</v>
      </c>
      <c r="G43" s="25">
        <v>49.9</v>
      </c>
      <c r="H43" s="25">
        <v>34.99</v>
      </c>
      <c r="I43" s="25">
        <f>(F43+G43+H43)/3</f>
        <v>46.63</v>
      </c>
      <c r="J43" s="26">
        <f t="shared" si="1"/>
        <v>279.78000000000003</v>
      </c>
    </row>
    <row r="44" spans="1:11" ht="22.5" x14ac:dyDescent="0.25">
      <c r="A44" s="19" t="s">
        <v>52</v>
      </c>
      <c r="B44" s="5" t="s">
        <v>20</v>
      </c>
      <c r="C44" s="5">
        <v>1</v>
      </c>
      <c r="D44" s="5" t="s">
        <v>36</v>
      </c>
      <c r="E44" s="8">
        <v>2</v>
      </c>
      <c r="F44" s="25">
        <v>25</v>
      </c>
      <c r="G44" s="25">
        <v>41.98</v>
      </c>
      <c r="H44" s="25">
        <v>35.54</v>
      </c>
      <c r="I44" s="25">
        <f>AVERAGE(F44:H44)</f>
        <v>34.173333333333325</v>
      </c>
      <c r="J44" s="26">
        <f t="shared" si="1"/>
        <v>68.34666666666665</v>
      </c>
    </row>
    <row r="45" spans="1:11" ht="22.5" x14ac:dyDescent="0.25">
      <c r="A45" s="19" t="s">
        <v>53</v>
      </c>
      <c r="B45" s="5" t="s">
        <v>54</v>
      </c>
      <c r="C45" s="5">
        <v>1</v>
      </c>
      <c r="D45" s="5" t="s">
        <v>36</v>
      </c>
      <c r="E45" s="8">
        <v>2</v>
      </c>
      <c r="F45" s="25">
        <v>36.840000000000003</v>
      </c>
      <c r="G45" s="25">
        <v>49.9</v>
      </c>
      <c r="H45" s="25">
        <v>49.99</v>
      </c>
      <c r="I45" s="25">
        <f t="shared" ref="I45:I115" si="5">AVERAGE(F45:H45)</f>
        <v>45.576666666666675</v>
      </c>
      <c r="J45" s="26">
        <f t="shared" si="1"/>
        <v>91.15333333333335</v>
      </c>
    </row>
    <row r="46" spans="1:11" ht="22.5" x14ac:dyDescent="0.25">
      <c r="A46" s="19" t="s">
        <v>34</v>
      </c>
      <c r="B46" s="5" t="s">
        <v>55</v>
      </c>
      <c r="C46" s="5">
        <v>2</v>
      </c>
      <c r="D46" s="5" t="s">
        <v>36</v>
      </c>
      <c r="E46" s="8">
        <v>2</v>
      </c>
      <c r="F46" s="25">
        <v>4.3899999999999997</v>
      </c>
      <c r="G46" s="25">
        <v>3.99</v>
      </c>
      <c r="H46" s="25">
        <v>3.11</v>
      </c>
      <c r="I46" s="25">
        <f t="shared" si="5"/>
        <v>3.8299999999999996</v>
      </c>
      <c r="J46" s="26">
        <f t="shared" si="1"/>
        <v>15.319999999999999</v>
      </c>
    </row>
    <row r="47" spans="1:11" x14ac:dyDescent="0.25">
      <c r="A47" s="19" t="s">
        <v>56</v>
      </c>
      <c r="B47" s="5" t="s">
        <v>57</v>
      </c>
      <c r="C47" s="5">
        <v>1</v>
      </c>
      <c r="D47" s="5" t="s">
        <v>40</v>
      </c>
      <c r="E47" s="5">
        <v>4</v>
      </c>
      <c r="F47" s="25">
        <v>19.899999999999999</v>
      </c>
      <c r="G47" s="25">
        <v>18.899999999999999</v>
      </c>
      <c r="H47" s="25">
        <v>16.2</v>
      </c>
      <c r="I47" s="25">
        <f t="shared" si="5"/>
        <v>18.333333333333332</v>
      </c>
      <c r="J47" s="26">
        <f t="shared" si="1"/>
        <v>73.333333333333329</v>
      </c>
    </row>
    <row r="48" spans="1:11" ht="22.5" x14ac:dyDescent="0.25">
      <c r="A48" s="18" t="s">
        <v>58</v>
      </c>
      <c r="B48" s="5" t="s">
        <v>54</v>
      </c>
      <c r="C48" s="5">
        <v>1</v>
      </c>
      <c r="D48" s="5" t="s">
        <v>40</v>
      </c>
      <c r="E48" s="5">
        <v>4</v>
      </c>
      <c r="F48" s="25">
        <v>29.09</v>
      </c>
      <c r="G48" s="25">
        <v>27.64</v>
      </c>
      <c r="H48" s="25">
        <v>26.93</v>
      </c>
      <c r="I48" s="25">
        <f t="shared" si="5"/>
        <v>27.886666666666667</v>
      </c>
      <c r="J48" s="26">
        <f t="shared" si="1"/>
        <v>111.54666666666667</v>
      </c>
    </row>
    <row r="49" spans="1:11" x14ac:dyDescent="0.25">
      <c r="A49" s="19" t="s">
        <v>59</v>
      </c>
      <c r="B49" s="5" t="s">
        <v>54</v>
      </c>
      <c r="C49" s="5">
        <v>2</v>
      </c>
      <c r="D49" s="5" t="s">
        <v>36</v>
      </c>
      <c r="E49" s="8">
        <v>2</v>
      </c>
      <c r="F49" s="25">
        <v>1.5</v>
      </c>
      <c r="G49" s="25">
        <v>1.6</v>
      </c>
      <c r="H49" s="25">
        <v>1.48</v>
      </c>
      <c r="I49" s="25">
        <f t="shared" si="5"/>
        <v>1.5266666666666666</v>
      </c>
      <c r="J49" s="26">
        <f t="shared" si="1"/>
        <v>6.1066666666666665</v>
      </c>
    </row>
    <row r="50" spans="1:11" ht="33.75" x14ac:dyDescent="0.25">
      <c r="A50" s="19" t="s">
        <v>60</v>
      </c>
      <c r="B50" s="5" t="s">
        <v>61</v>
      </c>
      <c r="C50" s="5">
        <v>2</v>
      </c>
      <c r="D50" s="5" t="s">
        <v>36</v>
      </c>
      <c r="E50" s="8">
        <v>2</v>
      </c>
      <c r="F50" s="25">
        <v>78.989999999999995</v>
      </c>
      <c r="G50" s="25">
        <v>68.900000000000006</v>
      </c>
      <c r="H50" s="25">
        <v>67.8</v>
      </c>
      <c r="I50" s="25">
        <f t="shared" si="5"/>
        <v>71.896666666666661</v>
      </c>
      <c r="J50" s="26">
        <f t="shared" si="1"/>
        <v>287.58666666666664</v>
      </c>
    </row>
    <row r="51" spans="1:11" x14ac:dyDescent="0.25">
      <c r="A51" s="19" t="s">
        <v>62</v>
      </c>
      <c r="B51" s="5" t="s">
        <v>54</v>
      </c>
      <c r="C51" s="5">
        <v>2</v>
      </c>
      <c r="D51" s="5" t="s">
        <v>36</v>
      </c>
      <c r="E51" s="8">
        <v>2</v>
      </c>
      <c r="F51" s="25">
        <v>14.75</v>
      </c>
      <c r="G51" s="25">
        <v>17.5</v>
      </c>
      <c r="H51" s="25">
        <v>16.8</v>
      </c>
      <c r="I51" s="25">
        <f t="shared" si="5"/>
        <v>16.349999999999998</v>
      </c>
      <c r="J51" s="26">
        <f t="shared" si="1"/>
        <v>65.399999999999991</v>
      </c>
    </row>
    <row r="52" spans="1:11" ht="22.5" x14ac:dyDescent="0.25">
      <c r="A52" s="19" t="s">
        <v>38</v>
      </c>
      <c r="B52" s="5" t="s">
        <v>61</v>
      </c>
      <c r="C52" s="5">
        <v>3</v>
      </c>
      <c r="D52" s="5" t="s">
        <v>36</v>
      </c>
      <c r="E52" s="8">
        <v>2</v>
      </c>
      <c r="F52" s="25">
        <v>1.59</v>
      </c>
      <c r="G52" s="25">
        <v>1.5</v>
      </c>
      <c r="H52" s="25">
        <v>1.7</v>
      </c>
      <c r="I52" s="25">
        <f t="shared" si="5"/>
        <v>1.5966666666666667</v>
      </c>
      <c r="J52" s="26">
        <f t="shared" si="1"/>
        <v>9.58</v>
      </c>
    </row>
    <row r="53" spans="1:11" x14ac:dyDescent="0.25">
      <c r="A53" s="19" t="s">
        <v>63</v>
      </c>
      <c r="B53" s="5" t="s">
        <v>46</v>
      </c>
      <c r="C53" s="5">
        <v>1</v>
      </c>
      <c r="D53" s="5" t="s">
        <v>33</v>
      </c>
      <c r="E53" s="5">
        <v>1</v>
      </c>
      <c r="F53" s="25">
        <v>10.36</v>
      </c>
      <c r="G53" s="25">
        <v>10.49</v>
      </c>
      <c r="H53" s="25">
        <v>11.85</v>
      </c>
      <c r="I53" s="25">
        <f t="shared" si="5"/>
        <v>10.9</v>
      </c>
      <c r="J53" s="26">
        <f t="shared" si="1"/>
        <v>10.9</v>
      </c>
    </row>
    <row r="54" spans="1:11" ht="22.5" x14ac:dyDescent="0.25">
      <c r="A54" s="19" t="s">
        <v>64</v>
      </c>
      <c r="B54" s="5" t="s">
        <v>46</v>
      </c>
      <c r="C54" s="5">
        <v>1</v>
      </c>
      <c r="D54" s="5" t="s">
        <v>33</v>
      </c>
      <c r="E54" s="5">
        <v>1</v>
      </c>
      <c r="F54" s="25">
        <v>175.5</v>
      </c>
      <c r="G54" s="25">
        <v>188.01</v>
      </c>
      <c r="H54" s="25">
        <v>109.9</v>
      </c>
      <c r="I54" s="25">
        <f t="shared" si="5"/>
        <v>157.80333333333331</v>
      </c>
      <c r="J54" s="26">
        <f t="shared" si="1"/>
        <v>157.80333333333331</v>
      </c>
    </row>
    <row r="55" spans="1:11" ht="22.5" x14ac:dyDescent="0.25">
      <c r="A55" s="19" t="s">
        <v>65</v>
      </c>
      <c r="B55" s="5" t="s">
        <v>54</v>
      </c>
      <c r="C55" s="5">
        <v>1</v>
      </c>
      <c r="D55" s="5" t="s">
        <v>40</v>
      </c>
      <c r="E55" s="5">
        <v>4</v>
      </c>
      <c r="F55" s="25">
        <v>9.49</v>
      </c>
      <c r="G55" s="25">
        <v>9.11</v>
      </c>
      <c r="H55" s="25">
        <v>10.29</v>
      </c>
      <c r="I55" s="25">
        <f t="shared" si="5"/>
        <v>9.6300000000000008</v>
      </c>
      <c r="J55" s="26">
        <f t="shared" si="1"/>
        <v>38.520000000000003</v>
      </c>
      <c r="K55" s="56">
        <f>SUM(J42:J55)/12</f>
        <v>126.36916666666667</v>
      </c>
    </row>
    <row r="56" spans="1:11" x14ac:dyDescent="0.25">
      <c r="A56" s="61" t="s">
        <v>41</v>
      </c>
      <c r="B56" s="62"/>
      <c r="C56" s="62"/>
      <c r="D56" s="62"/>
      <c r="E56" s="62"/>
      <c r="F56" s="62"/>
      <c r="G56" s="62"/>
      <c r="H56" s="62"/>
      <c r="I56" s="62"/>
      <c r="J56" s="63"/>
    </row>
    <row r="57" spans="1:11" ht="33.75" x14ac:dyDescent="0.25">
      <c r="A57" s="17" t="s">
        <v>5</v>
      </c>
      <c r="B57" s="10" t="s">
        <v>6</v>
      </c>
      <c r="C57" s="10" t="s">
        <v>7</v>
      </c>
      <c r="D57" s="10" t="s">
        <v>8</v>
      </c>
      <c r="E57" s="10" t="s">
        <v>9</v>
      </c>
      <c r="F57" s="10" t="s">
        <v>10</v>
      </c>
      <c r="G57" s="10" t="s">
        <v>11</v>
      </c>
      <c r="H57" s="10" t="s">
        <v>12</v>
      </c>
      <c r="I57" s="11" t="s">
        <v>13</v>
      </c>
      <c r="J57" s="10" t="s">
        <v>14</v>
      </c>
    </row>
    <row r="58" spans="1:11" x14ac:dyDescent="0.25">
      <c r="A58" s="19" t="s">
        <v>66</v>
      </c>
      <c r="B58" s="5" t="s">
        <v>35</v>
      </c>
      <c r="C58" s="5">
        <v>1</v>
      </c>
      <c r="D58" s="5" t="s">
        <v>67</v>
      </c>
      <c r="E58" s="5">
        <v>1</v>
      </c>
      <c r="F58" s="25">
        <v>32.5</v>
      </c>
      <c r="G58" s="25">
        <v>35.909999999999997</v>
      </c>
      <c r="H58" s="25">
        <v>27.8</v>
      </c>
      <c r="I58" s="25">
        <f t="shared" si="5"/>
        <v>32.07</v>
      </c>
      <c r="J58" s="26">
        <f t="shared" si="1"/>
        <v>32.07</v>
      </c>
    </row>
    <row r="59" spans="1:11" x14ac:dyDescent="0.25">
      <c r="A59" s="19" t="s">
        <v>68</v>
      </c>
      <c r="B59" s="5" t="s">
        <v>35</v>
      </c>
      <c r="C59" s="5">
        <v>1</v>
      </c>
      <c r="D59" s="5" t="s">
        <v>67</v>
      </c>
      <c r="E59" s="5">
        <v>1</v>
      </c>
      <c r="F59" s="25">
        <v>27.99</v>
      </c>
      <c r="G59" s="25">
        <v>29.99</v>
      </c>
      <c r="H59" s="25">
        <v>16.37</v>
      </c>
      <c r="I59" s="25">
        <f t="shared" si="5"/>
        <v>24.783333333333331</v>
      </c>
      <c r="J59" s="26">
        <f t="shared" si="1"/>
        <v>24.783333333333331</v>
      </c>
    </row>
    <row r="60" spans="1:11" x14ac:dyDescent="0.25">
      <c r="A60" s="19" t="s">
        <v>69</v>
      </c>
      <c r="B60" s="5" t="s">
        <v>35</v>
      </c>
      <c r="C60" s="5">
        <v>2</v>
      </c>
      <c r="D60" s="5" t="s">
        <v>67</v>
      </c>
      <c r="E60" s="5">
        <v>1</v>
      </c>
      <c r="F60" s="25">
        <v>18.899999999999999</v>
      </c>
      <c r="G60" s="25">
        <v>20.27</v>
      </c>
      <c r="H60" s="25">
        <v>24</v>
      </c>
      <c r="I60" s="25">
        <f t="shared" si="5"/>
        <v>21.056666666666668</v>
      </c>
      <c r="J60" s="26">
        <f t="shared" si="1"/>
        <v>42.113333333333337</v>
      </c>
    </row>
    <row r="61" spans="1:11" x14ac:dyDescent="0.25">
      <c r="A61" s="19" t="s">
        <v>70</v>
      </c>
      <c r="B61" s="5" t="s">
        <v>35</v>
      </c>
      <c r="C61" s="5">
        <v>1</v>
      </c>
      <c r="D61" s="5" t="s">
        <v>67</v>
      </c>
      <c r="E61" s="5">
        <v>1</v>
      </c>
      <c r="F61" s="25">
        <v>48.85</v>
      </c>
      <c r="G61" s="25">
        <v>62.99</v>
      </c>
      <c r="H61" s="25">
        <v>39.99</v>
      </c>
      <c r="I61" s="25">
        <f t="shared" si="5"/>
        <v>50.610000000000007</v>
      </c>
      <c r="J61" s="26">
        <f t="shared" si="1"/>
        <v>50.610000000000007</v>
      </c>
    </row>
    <row r="62" spans="1:11" x14ac:dyDescent="0.25">
      <c r="A62" s="19" t="s">
        <v>71</v>
      </c>
      <c r="B62" s="5" t="s">
        <v>35</v>
      </c>
      <c r="C62" s="5">
        <v>3</v>
      </c>
      <c r="D62" s="5" t="s">
        <v>67</v>
      </c>
      <c r="E62" s="5">
        <v>1</v>
      </c>
      <c r="F62" s="25">
        <v>4.3099999999999996</v>
      </c>
      <c r="G62" s="25">
        <v>6.07</v>
      </c>
      <c r="H62" s="25">
        <v>3.84</v>
      </c>
      <c r="I62" s="25">
        <f t="shared" si="5"/>
        <v>4.7399999999999993</v>
      </c>
      <c r="J62" s="26">
        <f t="shared" si="1"/>
        <v>14.219999999999999</v>
      </c>
    </row>
    <row r="63" spans="1:11" x14ac:dyDescent="0.25">
      <c r="A63" s="19" t="s">
        <v>72</v>
      </c>
      <c r="B63" s="5" t="s">
        <v>35</v>
      </c>
      <c r="C63" s="5">
        <v>1</v>
      </c>
      <c r="D63" s="5" t="s">
        <v>67</v>
      </c>
      <c r="E63" s="5">
        <v>1</v>
      </c>
      <c r="F63" s="25">
        <v>45.9</v>
      </c>
      <c r="G63" s="25">
        <v>48</v>
      </c>
      <c r="H63" s="25">
        <v>49.3</v>
      </c>
      <c r="I63" s="25">
        <f t="shared" si="5"/>
        <v>47.733333333333327</v>
      </c>
      <c r="J63" s="26">
        <f t="shared" si="1"/>
        <v>47.733333333333327</v>
      </c>
    </row>
    <row r="64" spans="1:11" x14ac:dyDescent="0.25">
      <c r="A64" s="19" t="s">
        <v>73</v>
      </c>
      <c r="B64" s="5" t="s">
        <v>20</v>
      </c>
      <c r="C64" s="5">
        <v>6</v>
      </c>
      <c r="D64" s="5" t="s">
        <v>67</v>
      </c>
      <c r="E64" s="5">
        <v>1</v>
      </c>
      <c r="F64" s="25">
        <v>11.9</v>
      </c>
      <c r="G64" s="25">
        <v>12.84</v>
      </c>
      <c r="H64" s="25">
        <v>10</v>
      </c>
      <c r="I64" s="25">
        <f t="shared" si="5"/>
        <v>11.58</v>
      </c>
      <c r="J64" s="26">
        <f t="shared" si="1"/>
        <v>69.48</v>
      </c>
    </row>
    <row r="65" spans="1:11" ht="22.5" x14ac:dyDescent="0.25">
      <c r="A65" s="18" t="s">
        <v>74</v>
      </c>
      <c r="B65" s="5" t="s">
        <v>35</v>
      </c>
      <c r="C65" s="5">
        <v>6</v>
      </c>
      <c r="D65" s="5" t="s">
        <v>67</v>
      </c>
      <c r="E65" s="5">
        <v>1</v>
      </c>
      <c r="F65" s="25">
        <v>1.25</v>
      </c>
      <c r="G65" s="25">
        <v>1.81</v>
      </c>
      <c r="H65" s="25">
        <v>1.25</v>
      </c>
      <c r="I65" s="25">
        <f t="shared" si="5"/>
        <v>1.4366666666666668</v>
      </c>
      <c r="J65" s="26">
        <f t="shared" si="1"/>
        <v>8.620000000000001</v>
      </c>
    </row>
    <row r="66" spans="1:11" x14ac:dyDescent="0.25">
      <c r="A66" s="19" t="s">
        <v>75</v>
      </c>
      <c r="B66" s="5" t="s">
        <v>35</v>
      </c>
      <c r="C66" s="5">
        <v>3</v>
      </c>
      <c r="D66" s="5" t="s">
        <v>67</v>
      </c>
      <c r="E66" s="5">
        <v>1</v>
      </c>
      <c r="F66" s="25">
        <v>9.9</v>
      </c>
      <c r="G66" s="25">
        <v>9.99</v>
      </c>
      <c r="H66" s="25">
        <v>9.77</v>
      </c>
      <c r="I66" s="25">
        <f t="shared" si="5"/>
        <v>9.8866666666666667</v>
      </c>
      <c r="J66" s="26">
        <f t="shared" si="1"/>
        <v>29.66</v>
      </c>
    </row>
    <row r="67" spans="1:11" x14ac:dyDescent="0.25">
      <c r="A67" s="19" t="s">
        <v>76</v>
      </c>
      <c r="B67" s="5" t="s">
        <v>35</v>
      </c>
      <c r="C67" s="5">
        <v>1</v>
      </c>
      <c r="D67" s="5" t="s">
        <v>67</v>
      </c>
      <c r="E67" s="5">
        <v>1</v>
      </c>
      <c r="F67" s="25">
        <v>60</v>
      </c>
      <c r="G67" s="25">
        <v>72.39</v>
      </c>
      <c r="H67" s="25">
        <v>67.150000000000006</v>
      </c>
      <c r="I67" s="25">
        <f t="shared" si="5"/>
        <v>66.513333333333335</v>
      </c>
      <c r="J67" s="26">
        <f t="shared" si="1"/>
        <v>66.513333333333335</v>
      </c>
    </row>
    <row r="68" spans="1:11" ht="22.5" x14ac:dyDescent="0.25">
      <c r="A68" s="19" t="s">
        <v>77</v>
      </c>
      <c r="B68" s="5" t="s">
        <v>35</v>
      </c>
      <c r="C68" s="5">
        <v>1</v>
      </c>
      <c r="D68" s="5" t="s">
        <v>78</v>
      </c>
      <c r="E68" s="5">
        <v>1</v>
      </c>
      <c r="F68" s="25">
        <v>399.9</v>
      </c>
      <c r="G68" s="25">
        <v>329.98</v>
      </c>
      <c r="H68" s="25">
        <v>309.89999999999998</v>
      </c>
      <c r="I68" s="25">
        <f t="shared" si="5"/>
        <v>346.59333333333331</v>
      </c>
      <c r="J68" s="26">
        <f t="shared" si="1"/>
        <v>346.59333333333331</v>
      </c>
    </row>
    <row r="69" spans="1:11" x14ac:dyDescent="0.25">
      <c r="A69" s="19" t="s">
        <v>79</v>
      </c>
      <c r="B69" s="5" t="s">
        <v>35</v>
      </c>
      <c r="C69" s="5">
        <v>1</v>
      </c>
      <c r="D69" s="5" t="s">
        <v>67</v>
      </c>
      <c r="E69" s="5">
        <v>1</v>
      </c>
      <c r="F69" s="25">
        <v>242</v>
      </c>
      <c r="G69" s="25">
        <v>233.92</v>
      </c>
      <c r="H69" s="25">
        <v>230.3</v>
      </c>
      <c r="I69" s="25">
        <f t="shared" si="5"/>
        <v>235.40666666666667</v>
      </c>
      <c r="J69" s="26">
        <f t="shared" si="1"/>
        <v>235.40666666666667</v>
      </c>
    </row>
    <row r="70" spans="1:11" ht="22.5" x14ac:dyDescent="0.25">
      <c r="A70" s="19" t="s">
        <v>80</v>
      </c>
      <c r="B70" s="5" t="s">
        <v>35</v>
      </c>
      <c r="C70" s="5">
        <v>1</v>
      </c>
      <c r="D70" s="5" t="s">
        <v>67</v>
      </c>
      <c r="E70" s="5">
        <v>1</v>
      </c>
      <c r="F70" s="25">
        <v>29.9</v>
      </c>
      <c r="G70" s="25">
        <v>26.99</v>
      </c>
      <c r="H70" s="25">
        <v>29.69</v>
      </c>
      <c r="I70" s="25">
        <f t="shared" si="5"/>
        <v>28.86</v>
      </c>
      <c r="J70" s="26">
        <f t="shared" si="1"/>
        <v>28.86</v>
      </c>
    </row>
    <row r="71" spans="1:11" x14ac:dyDescent="0.25">
      <c r="A71" s="19" t="s">
        <v>81</v>
      </c>
      <c r="B71" s="5" t="s">
        <v>35</v>
      </c>
      <c r="C71" s="5">
        <v>1</v>
      </c>
      <c r="D71" s="5" t="s">
        <v>78</v>
      </c>
      <c r="E71" s="5">
        <v>1</v>
      </c>
      <c r="F71" s="25">
        <v>80.75</v>
      </c>
      <c r="G71" s="25">
        <v>93.99</v>
      </c>
      <c r="H71" s="25">
        <v>109.9</v>
      </c>
      <c r="I71" s="25">
        <f t="shared" si="5"/>
        <v>94.88</v>
      </c>
      <c r="J71" s="26">
        <f t="shared" si="1"/>
        <v>94.88</v>
      </c>
    </row>
    <row r="72" spans="1:11" x14ac:dyDescent="0.25">
      <c r="A72" s="44" t="s">
        <v>82</v>
      </c>
      <c r="B72" s="9" t="s">
        <v>35</v>
      </c>
      <c r="C72" s="9">
        <v>1</v>
      </c>
      <c r="D72" s="9" t="s">
        <v>67</v>
      </c>
      <c r="E72" s="9">
        <v>1</v>
      </c>
      <c r="F72" s="45">
        <v>69.67</v>
      </c>
      <c r="G72" s="45">
        <v>71.010000000000005</v>
      </c>
      <c r="H72" s="45">
        <v>51.67</v>
      </c>
      <c r="I72" s="45">
        <f t="shared" si="5"/>
        <v>64.116666666666674</v>
      </c>
      <c r="J72" s="46">
        <f t="shared" si="1"/>
        <v>64.116666666666674</v>
      </c>
    </row>
    <row r="73" spans="1:11" x14ac:dyDescent="0.25">
      <c r="A73" s="31" t="s">
        <v>28</v>
      </c>
      <c r="B73" s="40"/>
      <c r="C73" s="40"/>
      <c r="D73" s="40"/>
      <c r="E73" s="40"/>
      <c r="F73" s="33"/>
      <c r="G73" s="33"/>
      <c r="H73" s="33"/>
      <c r="I73" s="33"/>
      <c r="J73" s="34">
        <f>SUM(J42,J43,J44,J45,J46,J47,J48,J49,J50,J51,J52,J53,J54,J55,J58,J59,J60,J61,J62,J63,J64,J65,J66,J67,J68,J69,J70,J71,J72)</f>
        <v>2672.09</v>
      </c>
      <c r="K73" s="56">
        <f>SUM(J58:J72)/12</f>
        <v>96.304999999999993</v>
      </c>
    </row>
    <row r="74" spans="1:11" x14ac:dyDescent="0.25">
      <c r="A74" s="35"/>
      <c r="B74" s="36"/>
      <c r="C74" s="36"/>
      <c r="D74" s="36"/>
      <c r="E74" s="36"/>
      <c r="F74" s="38"/>
      <c r="G74" s="38"/>
      <c r="H74" s="38"/>
      <c r="I74" s="38"/>
      <c r="J74" s="39"/>
    </row>
    <row r="75" spans="1:11" x14ac:dyDescent="0.25">
      <c r="A75" s="35"/>
      <c r="B75" s="36"/>
      <c r="C75" s="36"/>
      <c r="D75" s="36"/>
      <c r="E75" s="36"/>
      <c r="F75" s="38"/>
      <c r="G75" s="38"/>
      <c r="H75" s="38"/>
      <c r="I75" s="38"/>
      <c r="J75" s="39"/>
    </row>
    <row r="76" spans="1:11" x14ac:dyDescent="0.25">
      <c r="A76" s="35"/>
      <c r="B76" s="36"/>
      <c r="C76" s="36"/>
      <c r="D76" s="36"/>
      <c r="E76" s="36"/>
      <c r="F76" s="38"/>
      <c r="G76" s="38"/>
      <c r="H76" s="38"/>
      <c r="I76" s="38"/>
      <c r="J76" s="39"/>
    </row>
    <row r="77" spans="1:11" x14ac:dyDescent="0.25">
      <c r="A77" s="67" t="s">
        <v>83</v>
      </c>
      <c r="B77" s="67"/>
      <c r="C77" s="67"/>
      <c r="D77" s="67"/>
      <c r="E77" s="67"/>
      <c r="F77" s="67"/>
      <c r="G77" s="67"/>
      <c r="H77" s="67"/>
      <c r="I77" s="67"/>
      <c r="J77" s="67"/>
    </row>
    <row r="78" spans="1:11" x14ac:dyDescent="0.25">
      <c r="A78" s="61" t="s">
        <v>1</v>
      </c>
      <c r="B78" s="62"/>
      <c r="C78" s="62"/>
      <c r="D78" s="62"/>
      <c r="E78" s="62"/>
      <c r="F78" s="62"/>
      <c r="G78" s="62"/>
      <c r="H78" s="62"/>
      <c r="I78" s="62"/>
      <c r="J78" s="63"/>
    </row>
    <row r="79" spans="1:11" ht="33.75" x14ac:dyDescent="0.25">
      <c r="A79" s="17" t="s">
        <v>5</v>
      </c>
      <c r="B79" s="10" t="s">
        <v>6</v>
      </c>
      <c r="C79" s="10" t="s">
        <v>7</v>
      </c>
      <c r="D79" s="10" t="s">
        <v>8</v>
      </c>
      <c r="E79" s="10" t="s">
        <v>9</v>
      </c>
      <c r="F79" s="10" t="s">
        <v>10</v>
      </c>
      <c r="G79" s="10" t="s">
        <v>11</v>
      </c>
      <c r="H79" s="10" t="s">
        <v>12</v>
      </c>
      <c r="I79" s="11" t="s">
        <v>13</v>
      </c>
      <c r="J79" s="10" t="s">
        <v>14</v>
      </c>
    </row>
    <row r="80" spans="1:11" ht="90" x14ac:dyDescent="0.25">
      <c r="A80" s="18" t="s">
        <v>30</v>
      </c>
      <c r="B80" s="5" t="s">
        <v>23</v>
      </c>
      <c r="C80" s="5">
        <v>2</v>
      </c>
      <c r="D80" s="6" t="s">
        <v>17</v>
      </c>
      <c r="E80" s="8">
        <v>2</v>
      </c>
      <c r="F80" s="25">
        <v>85</v>
      </c>
      <c r="G80" s="25">
        <v>73.89</v>
      </c>
      <c r="H80" s="25">
        <v>66.900000000000006</v>
      </c>
      <c r="I80" s="25">
        <f t="shared" si="5"/>
        <v>75.263333333333335</v>
      </c>
      <c r="J80" s="26">
        <f t="shared" si="1"/>
        <v>301.05333333333334</v>
      </c>
    </row>
    <row r="81" spans="1:11" ht="22.5" x14ac:dyDescent="0.25">
      <c r="A81" s="19" t="s">
        <v>51</v>
      </c>
      <c r="B81" s="5" t="s">
        <v>23</v>
      </c>
      <c r="C81" s="5">
        <v>3</v>
      </c>
      <c r="D81" s="6" t="s">
        <v>17</v>
      </c>
      <c r="E81" s="8">
        <v>2</v>
      </c>
      <c r="F81" s="25">
        <v>55</v>
      </c>
      <c r="G81" s="25">
        <v>49.99</v>
      </c>
      <c r="H81" s="25">
        <v>34.99</v>
      </c>
      <c r="I81" s="25">
        <f t="shared" si="5"/>
        <v>46.660000000000004</v>
      </c>
      <c r="J81" s="26">
        <f t="shared" ref="J81:J148" si="6">I81*C81*E81</f>
        <v>279.96000000000004</v>
      </c>
    </row>
    <row r="82" spans="1:11" x14ac:dyDescent="0.25">
      <c r="A82" s="20" t="s">
        <v>52</v>
      </c>
      <c r="B82" s="6" t="s">
        <v>23</v>
      </c>
      <c r="C82" s="6">
        <v>1</v>
      </c>
      <c r="D82" s="7" t="s">
        <v>17</v>
      </c>
      <c r="E82" s="8">
        <v>2</v>
      </c>
      <c r="F82" s="25">
        <v>25</v>
      </c>
      <c r="G82" s="25">
        <v>41.98</v>
      </c>
      <c r="H82" s="25">
        <v>35.54</v>
      </c>
      <c r="I82" s="25">
        <f t="shared" si="5"/>
        <v>34.173333333333325</v>
      </c>
      <c r="J82" s="26">
        <f t="shared" si="6"/>
        <v>68.34666666666665</v>
      </c>
    </row>
    <row r="83" spans="1:11" x14ac:dyDescent="0.25">
      <c r="A83" s="21" t="s">
        <v>53</v>
      </c>
      <c r="B83" s="6" t="s">
        <v>23</v>
      </c>
      <c r="C83" s="6">
        <v>1</v>
      </c>
      <c r="D83" s="7" t="s">
        <v>17</v>
      </c>
      <c r="E83" s="8">
        <v>2</v>
      </c>
      <c r="F83" s="25">
        <v>36.840000000000003</v>
      </c>
      <c r="G83" s="25">
        <v>49.9</v>
      </c>
      <c r="H83" s="25">
        <v>49.99</v>
      </c>
      <c r="I83" s="25">
        <f t="shared" si="5"/>
        <v>45.576666666666675</v>
      </c>
      <c r="J83" s="26">
        <f t="shared" si="6"/>
        <v>91.15333333333335</v>
      </c>
    </row>
    <row r="84" spans="1:11" x14ac:dyDescent="0.25">
      <c r="A84" s="21" t="s">
        <v>34</v>
      </c>
      <c r="B84" s="6" t="s">
        <v>23</v>
      </c>
      <c r="C84" s="6">
        <v>2</v>
      </c>
      <c r="D84" s="7" t="s">
        <v>17</v>
      </c>
      <c r="E84" s="8">
        <v>2</v>
      </c>
      <c r="F84" s="25">
        <v>4.3899999999999997</v>
      </c>
      <c r="G84" s="25">
        <v>3.99</v>
      </c>
      <c r="H84" s="25">
        <v>3.11</v>
      </c>
      <c r="I84" s="25">
        <f t="shared" si="5"/>
        <v>3.8299999999999996</v>
      </c>
      <c r="J84" s="26">
        <f t="shared" si="6"/>
        <v>15.319999999999999</v>
      </c>
    </row>
    <row r="85" spans="1:11" ht="22.5" x14ac:dyDescent="0.25">
      <c r="A85" s="20" t="s">
        <v>56</v>
      </c>
      <c r="B85" s="6" t="s">
        <v>84</v>
      </c>
      <c r="C85" s="6">
        <v>1</v>
      </c>
      <c r="D85" s="7" t="s">
        <v>85</v>
      </c>
      <c r="E85" s="5">
        <v>4</v>
      </c>
      <c r="F85" s="25">
        <v>19.899999999999999</v>
      </c>
      <c r="G85" s="25">
        <v>18.899999999999999</v>
      </c>
      <c r="H85" s="25">
        <v>16.2</v>
      </c>
      <c r="I85" s="25">
        <f t="shared" si="5"/>
        <v>18.333333333333332</v>
      </c>
      <c r="J85" s="26">
        <f t="shared" si="6"/>
        <v>73.333333333333329</v>
      </c>
    </row>
    <row r="86" spans="1:11" ht="22.5" x14ac:dyDescent="0.25">
      <c r="A86" s="19" t="s">
        <v>86</v>
      </c>
      <c r="B86" s="6" t="s">
        <v>20</v>
      </c>
      <c r="C86" s="6">
        <v>2</v>
      </c>
      <c r="D86" s="7" t="s">
        <v>85</v>
      </c>
      <c r="E86" s="5">
        <v>4</v>
      </c>
      <c r="F86" s="25">
        <v>29.09</v>
      </c>
      <c r="G86" s="25">
        <v>27.64</v>
      </c>
      <c r="H86" s="25">
        <v>26.93</v>
      </c>
      <c r="I86" s="25">
        <f t="shared" si="5"/>
        <v>27.886666666666667</v>
      </c>
      <c r="J86" s="26">
        <f t="shared" si="6"/>
        <v>223.09333333333333</v>
      </c>
    </row>
    <row r="87" spans="1:11" x14ac:dyDescent="0.25">
      <c r="A87" s="20" t="s">
        <v>87</v>
      </c>
      <c r="B87" s="6" t="s">
        <v>20</v>
      </c>
      <c r="C87" s="6">
        <v>2</v>
      </c>
      <c r="D87" s="7" t="s">
        <v>17</v>
      </c>
      <c r="E87" s="8">
        <v>2</v>
      </c>
      <c r="F87" s="25">
        <v>1.5</v>
      </c>
      <c r="G87" s="25">
        <v>1.6</v>
      </c>
      <c r="H87" s="25">
        <v>1.48</v>
      </c>
      <c r="I87" s="25">
        <f t="shared" si="5"/>
        <v>1.5266666666666666</v>
      </c>
      <c r="J87" s="26">
        <f t="shared" si="6"/>
        <v>6.1066666666666665</v>
      </c>
    </row>
    <row r="88" spans="1:11" x14ac:dyDescent="0.25">
      <c r="A88" s="21" t="s">
        <v>60</v>
      </c>
      <c r="B88" s="6" t="s">
        <v>23</v>
      </c>
      <c r="C88" s="6">
        <v>2</v>
      </c>
      <c r="D88" s="7" t="s">
        <v>17</v>
      </c>
      <c r="E88" s="8">
        <v>2</v>
      </c>
      <c r="F88" s="25">
        <v>78.989999999999995</v>
      </c>
      <c r="G88" s="25">
        <v>68.900000000000006</v>
      </c>
      <c r="H88" s="25">
        <v>67.8</v>
      </c>
      <c r="I88" s="25">
        <f t="shared" si="5"/>
        <v>71.896666666666661</v>
      </c>
      <c r="J88" s="26">
        <f t="shared" si="6"/>
        <v>287.58666666666664</v>
      </c>
    </row>
    <row r="89" spans="1:11" x14ac:dyDescent="0.25">
      <c r="A89" s="20" t="s">
        <v>62</v>
      </c>
      <c r="B89" s="6" t="s">
        <v>20</v>
      </c>
      <c r="C89" s="6">
        <v>2</v>
      </c>
      <c r="D89" s="7" t="s">
        <v>17</v>
      </c>
      <c r="E89" s="8">
        <v>2</v>
      </c>
      <c r="F89" s="25">
        <v>14.75</v>
      </c>
      <c r="G89" s="25">
        <v>17.5</v>
      </c>
      <c r="H89" s="25">
        <v>16.8</v>
      </c>
      <c r="I89" s="25">
        <f t="shared" si="5"/>
        <v>16.349999999999998</v>
      </c>
      <c r="J89" s="26">
        <f t="shared" si="6"/>
        <v>65.399999999999991</v>
      </c>
    </row>
    <row r="90" spans="1:11" x14ac:dyDescent="0.25">
      <c r="A90" s="20" t="s">
        <v>88</v>
      </c>
      <c r="B90" s="6" t="s">
        <v>23</v>
      </c>
      <c r="C90" s="7">
        <v>1</v>
      </c>
      <c r="D90" s="7" t="s">
        <v>67</v>
      </c>
      <c r="E90" s="5">
        <v>1</v>
      </c>
      <c r="F90" s="25">
        <v>10.36</v>
      </c>
      <c r="G90" s="25">
        <v>10.49</v>
      </c>
      <c r="H90" s="25">
        <v>11.85</v>
      </c>
      <c r="I90" s="25">
        <f t="shared" si="5"/>
        <v>10.9</v>
      </c>
      <c r="J90" s="26">
        <f t="shared" si="6"/>
        <v>10.9</v>
      </c>
    </row>
    <row r="91" spans="1:11" ht="22.5" x14ac:dyDescent="0.25">
      <c r="A91" s="19" t="s">
        <v>38</v>
      </c>
      <c r="B91" s="6" t="s">
        <v>23</v>
      </c>
      <c r="C91" s="7">
        <v>3</v>
      </c>
      <c r="D91" s="7" t="s">
        <v>17</v>
      </c>
      <c r="E91" s="8">
        <v>2</v>
      </c>
      <c r="F91" s="25">
        <v>1.59</v>
      </c>
      <c r="G91" s="25">
        <v>1.5</v>
      </c>
      <c r="H91" s="25">
        <v>1.7</v>
      </c>
      <c r="I91" s="25">
        <f t="shared" si="5"/>
        <v>1.5966666666666667</v>
      </c>
      <c r="J91" s="26">
        <f t="shared" si="6"/>
        <v>9.58</v>
      </c>
    </row>
    <row r="92" spans="1:11" x14ac:dyDescent="0.25">
      <c r="A92" s="20" t="s">
        <v>89</v>
      </c>
      <c r="B92" s="6" t="s">
        <v>20</v>
      </c>
      <c r="C92" s="7">
        <v>1</v>
      </c>
      <c r="D92" s="7" t="s">
        <v>67</v>
      </c>
      <c r="E92" s="5">
        <v>1</v>
      </c>
      <c r="F92" s="25">
        <v>179.9</v>
      </c>
      <c r="G92" s="25">
        <v>184.29</v>
      </c>
      <c r="H92" s="25">
        <v>199.5</v>
      </c>
      <c r="I92" s="25">
        <f t="shared" si="5"/>
        <v>187.89666666666668</v>
      </c>
      <c r="J92" s="26">
        <f t="shared" si="6"/>
        <v>187.89666666666668</v>
      </c>
    </row>
    <row r="93" spans="1:11" ht="22.5" x14ac:dyDescent="0.25">
      <c r="A93" s="19" t="s">
        <v>64</v>
      </c>
      <c r="B93" s="6" t="s">
        <v>23</v>
      </c>
      <c r="C93" s="7">
        <v>1</v>
      </c>
      <c r="D93" s="7" t="s">
        <v>67</v>
      </c>
      <c r="E93" s="5">
        <v>1</v>
      </c>
      <c r="F93" s="25">
        <v>175.5</v>
      </c>
      <c r="G93" s="25">
        <v>188.01</v>
      </c>
      <c r="H93" s="25">
        <v>109.9</v>
      </c>
      <c r="I93" s="25">
        <f t="shared" si="5"/>
        <v>157.80333333333331</v>
      </c>
      <c r="J93" s="26">
        <f t="shared" si="6"/>
        <v>157.80333333333331</v>
      </c>
      <c r="K93" s="56">
        <f>SUM(J80:J93)/12</f>
        <v>148.12777777777777</v>
      </c>
    </row>
    <row r="94" spans="1:11" x14ac:dyDescent="0.25">
      <c r="A94" s="61" t="s">
        <v>41</v>
      </c>
      <c r="B94" s="62"/>
      <c r="C94" s="62"/>
      <c r="D94" s="62"/>
      <c r="E94" s="62"/>
      <c r="F94" s="62"/>
      <c r="G94" s="62"/>
      <c r="H94" s="62"/>
      <c r="I94" s="62"/>
      <c r="J94" s="63"/>
    </row>
    <row r="95" spans="1:11" ht="33.75" x14ac:dyDescent="0.25">
      <c r="A95" s="17" t="s">
        <v>5</v>
      </c>
      <c r="B95" s="10" t="s">
        <v>6</v>
      </c>
      <c r="C95" s="10" t="s">
        <v>7</v>
      </c>
      <c r="D95" s="10" t="s">
        <v>8</v>
      </c>
      <c r="E95" s="10" t="s">
        <v>9</v>
      </c>
      <c r="F95" s="10" t="s">
        <v>10</v>
      </c>
      <c r="G95" s="10" t="s">
        <v>11</v>
      </c>
      <c r="H95" s="10" t="s">
        <v>12</v>
      </c>
      <c r="I95" s="11" t="s">
        <v>13</v>
      </c>
      <c r="J95" s="10" t="s">
        <v>14</v>
      </c>
    </row>
    <row r="96" spans="1:11" x14ac:dyDescent="0.25">
      <c r="A96" s="18" t="s">
        <v>90</v>
      </c>
      <c r="B96" s="7" t="s">
        <v>23</v>
      </c>
      <c r="C96" s="7">
        <v>2</v>
      </c>
      <c r="D96" s="7" t="s">
        <v>91</v>
      </c>
      <c r="E96" s="5">
        <v>1</v>
      </c>
      <c r="F96" s="25">
        <v>139.9</v>
      </c>
      <c r="G96" s="25">
        <v>142.59</v>
      </c>
      <c r="H96" s="25">
        <v>192.65</v>
      </c>
      <c r="I96" s="25">
        <f t="shared" si="5"/>
        <v>158.38</v>
      </c>
      <c r="J96" s="26">
        <f t="shared" si="6"/>
        <v>316.76</v>
      </c>
    </row>
    <row r="97" spans="1:10" x14ac:dyDescent="0.25">
      <c r="A97" s="18" t="s">
        <v>92</v>
      </c>
      <c r="B97" s="7" t="s">
        <v>23</v>
      </c>
      <c r="C97" s="7">
        <v>3</v>
      </c>
      <c r="D97" s="7" t="s">
        <v>67</v>
      </c>
      <c r="E97" s="5">
        <v>1</v>
      </c>
      <c r="F97" s="25">
        <v>28.9</v>
      </c>
      <c r="G97" s="25">
        <v>29.55</v>
      </c>
      <c r="H97" s="25">
        <v>25.99</v>
      </c>
      <c r="I97" s="25">
        <f t="shared" si="5"/>
        <v>28.146666666666665</v>
      </c>
      <c r="J97" s="26">
        <f t="shared" si="6"/>
        <v>84.44</v>
      </c>
    </row>
    <row r="98" spans="1:10" x14ac:dyDescent="0.25">
      <c r="A98" s="18" t="s">
        <v>93</v>
      </c>
      <c r="B98" s="7" t="s">
        <v>23</v>
      </c>
      <c r="C98" s="7">
        <v>3</v>
      </c>
      <c r="D98" s="7" t="s">
        <v>67</v>
      </c>
      <c r="E98" s="5">
        <v>1</v>
      </c>
      <c r="F98" s="25">
        <v>25.99</v>
      </c>
      <c r="G98" s="25">
        <v>29.09</v>
      </c>
      <c r="H98" s="25">
        <v>31.89</v>
      </c>
      <c r="I98" s="25">
        <f t="shared" si="5"/>
        <v>28.99</v>
      </c>
      <c r="J98" s="26">
        <f t="shared" si="6"/>
        <v>86.97</v>
      </c>
    </row>
    <row r="99" spans="1:10" x14ac:dyDescent="0.25">
      <c r="A99" s="18" t="s">
        <v>94</v>
      </c>
      <c r="B99" s="7" t="s">
        <v>23</v>
      </c>
      <c r="C99" s="7">
        <v>2</v>
      </c>
      <c r="D99" s="7" t="s">
        <v>67</v>
      </c>
      <c r="E99" s="5">
        <v>1</v>
      </c>
      <c r="F99" s="25">
        <v>51.9</v>
      </c>
      <c r="G99" s="25">
        <v>79.900000000000006</v>
      </c>
      <c r="H99" s="25">
        <v>78.900000000000006</v>
      </c>
      <c r="I99" s="25">
        <f t="shared" si="5"/>
        <v>70.233333333333334</v>
      </c>
      <c r="J99" s="26">
        <f t="shared" si="6"/>
        <v>140.46666666666667</v>
      </c>
    </row>
    <row r="100" spans="1:10" x14ac:dyDescent="0.25">
      <c r="A100" s="18" t="s">
        <v>95</v>
      </c>
      <c r="B100" s="7" t="s">
        <v>23</v>
      </c>
      <c r="C100" s="7">
        <v>2</v>
      </c>
      <c r="D100" s="7" t="s">
        <v>67</v>
      </c>
      <c r="E100" s="5">
        <v>1</v>
      </c>
      <c r="F100" s="25">
        <v>27.99</v>
      </c>
      <c r="G100" s="25">
        <v>35.9</v>
      </c>
      <c r="H100" s="25">
        <v>29.9</v>
      </c>
      <c r="I100" s="25">
        <f t="shared" si="5"/>
        <v>31.263333333333332</v>
      </c>
      <c r="J100" s="26">
        <f t="shared" si="6"/>
        <v>62.526666666666664</v>
      </c>
    </row>
    <row r="101" spans="1:10" x14ac:dyDescent="0.25">
      <c r="A101" s="18" t="s">
        <v>96</v>
      </c>
      <c r="B101" s="7" t="s">
        <v>97</v>
      </c>
      <c r="C101" s="7">
        <v>2</v>
      </c>
      <c r="D101" s="7" t="s">
        <v>67</v>
      </c>
      <c r="E101" s="5">
        <v>1</v>
      </c>
      <c r="F101" s="25">
        <v>46.9</v>
      </c>
      <c r="G101" s="25">
        <v>36.229999999999997</v>
      </c>
      <c r="H101" s="25">
        <v>35.9</v>
      </c>
      <c r="I101" s="25">
        <f t="shared" si="5"/>
        <v>39.676666666666669</v>
      </c>
      <c r="J101" s="26">
        <f t="shared" si="6"/>
        <v>79.353333333333339</v>
      </c>
    </row>
    <row r="102" spans="1:10" x14ac:dyDescent="0.25">
      <c r="A102" s="18" t="s">
        <v>98</v>
      </c>
      <c r="B102" s="7" t="s">
        <v>23</v>
      </c>
      <c r="C102" s="7">
        <v>2</v>
      </c>
      <c r="D102" s="7" t="s">
        <v>91</v>
      </c>
      <c r="E102" s="5">
        <v>1</v>
      </c>
      <c r="F102" s="25">
        <v>1069.9000000000001</v>
      </c>
      <c r="G102" s="25">
        <v>1276</v>
      </c>
      <c r="H102" s="25">
        <v>1269</v>
      </c>
      <c r="I102" s="25">
        <f t="shared" si="5"/>
        <v>1204.9666666666667</v>
      </c>
      <c r="J102" s="26">
        <f t="shared" si="6"/>
        <v>2409.9333333333334</v>
      </c>
    </row>
    <row r="103" spans="1:10" ht="22.5" x14ac:dyDescent="0.25">
      <c r="A103" s="18" t="s">
        <v>99</v>
      </c>
      <c r="B103" s="7" t="s">
        <v>23</v>
      </c>
      <c r="C103" s="7">
        <v>2</v>
      </c>
      <c r="D103" s="7" t="s">
        <v>67</v>
      </c>
      <c r="E103" s="5">
        <v>1</v>
      </c>
      <c r="F103" s="25">
        <v>144.9</v>
      </c>
      <c r="G103" s="25">
        <v>141</v>
      </c>
      <c r="H103" s="25">
        <v>144.32</v>
      </c>
      <c r="I103" s="25">
        <f t="shared" si="5"/>
        <v>143.40666666666667</v>
      </c>
      <c r="J103" s="26">
        <f t="shared" si="6"/>
        <v>286.81333333333333</v>
      </c>
    </row>
    <row r="104" spans="1:10" x14ac:dyDescent="0.25">
      <c r="A104" s="18" t="s">
        <v>100</v>
      </c>
      <c r="B104" s="7" t="s">
        <v>23</v>
      </c>
      <c r="C104" s="7">
        <v>4</v>
      </c>
      <c r="D104" s="7" t="s">
        <v>67</v>
      </c>
      <c r="E104" s="5">
        <v>1</v>
      </c>
      <c r="F104" s="25">
        <v>47.98</v>
      </c>
      <c r="G104" s="25">
        <v>67.17</v>
      </c>
      <c r="H104" s="25">
        <v>52.4</v>
      </c>
      <c r="I104" s="25">
        <f t="shared" si="5"/>
        <v>55.85</v>
      </c>
      <c r="J104" s="26">
        <f t="shared" si="6"/>
        <v>223.4</v>
      </c>
    </row>
    <row r="105" spans="1:10" x14ac:dyDescent="0.25">
      <c r="A105" s="18" t="s">
        <v>101</v>
      </c>
      <c r="B105" s="7" t="s">
        <v>23</v>
      </c>
      <c r="C105" s="7">
        <v>4</v>
      </c>
      <c r="D105" s="7" t="s">
        <v>67</v>
      </c>
      <c r="E105" s="5">
        <v>1</v>
      </c>
      <c r="F105" s="25">
        <v>25.46</v>
      </c>
      <c r="G105" s="25">
        <v>21.4</v>
      </c>
      <c r="H105" s="25">
        <v>31.99</v>
      </c>
      <c r="I105" s="25">
        <f t="shared" si="5"/>
        <v>26.283333333333331</v>
      </c>
      <c r="J105" s="26">
        <f t="shared" si="6"/>
        <v>105.13333333333333</v>
      </c>
    </row>
    <row r="106" spans="1:10" x14ac:dyDescent="0.25">
      <c r="A106" s="18" t="s">
        <v>102</v>
      </c>
      <c r="B106" s="7" t="s">
        <v>23</v>
      </c>
      <c r="C106" s="7">
        <v>1</v>
      </c>
      <c r="D106" s="7" t="s">
        <v>67</v>
      </c>
      <c r="E106" s="5">
        <v>1</v>
      </c>
      <c r="F106" s="25">
        <v>16.63</v>
      </c>
      <c r="G106" s="25">
        <v>15.58</v>
      </c>
      <c r="H106" s="25">
        <v>26.78</v>
      </c>
      <c r="I106" s="25">
        <f t="shared" si="5"/>
        <v>19.663333333333334</v>
      </c>
      <c r="J106" s="26">
        <f t="shared" si="6"/>
        <v>19.663333333333334</v>
      </c>
    </row>
    <row r="107" spans="1:10" x14ac:dyDescent="0.25">
      <c r="A107" s="18" t="s">
        <v>103</v>
      </c>
      <c r="B107" s="7" t="s">
        <v>23</v>
      </c>
      <c r="C107" s="7">
        <v>1</v>
      </c>
      <c r="D107" s="7" t="s">
        <v>67</v>
      </c>
      <c r="E107" s="5">
        <v>1</v>
      </c>
      <c r="F107" s="25">
        <v>31.42</v>
      </c>
      <c r="G107" s="25">
        <v>34.99</v>
      </c>
      <c r="H107" s="25">
        <v>27</v>
      </c>
      <c r="I107" s="25">
        <f t="shared" si="5"/>
        <v>31.136666666666667</v>
      </c>
      <c r="J107" s="26">
        <f t="shared" si="6"/>
        <v>31.136666666666667</v>
      </c>
    </row>
    <row r="108" spans="1:10" x14ac:dyDescent="0.25">
      <c r="A108" s="18" t="s">
        <v>104</v>
      </c>
      <c r="B108" s="7" t="s">
        <v>23</v>
      </c>
      <c r="C108" s="7">
        <v>1</v>
      </c>
      <c r="D108" s="7" t="s">
        <v>67</v>
      </c>
      <c r="E108" s="5">
        <v>1</v>
      </c>
      <c r="F108" s="25">
        <v>47.59</v>
      </c>
      <c r="G108" s="25">
        <v>49.76</v>
      </c>
      <c r="H108" s="25">
        <v>59.9</v>
      </c>
      <c r="I108" s="25">
        <f t="shared" si="5"/>
        <v>52.416666666666664</v>
      </c>
      <c r="J108" s="26">
        <f t="shared" si="6"/>
        <v>52.416666666666664</v>
      </c>
    </row>
    <row r="109" spans="1:10" x14ac:dyDescent="0.25">
      <c r="A109" s="18" t="s">
        <v>105</v>
      </c>
      <c r="B109" s="7" t="s">
        <v>23</v>
      </c>
      <c r="C109" s="7">
        <v>1</v>
      </c>
      <c r="D109" s="7" t="s">
        <v>67</v>
      </c>
      <c r="E109" s="5">
        <v>1</v>
      </c>
      <c r="F109" s="25">
        <v>24.49</v>
      </c>
      <c r="G109" s="25">
        <v>22.23</v>
      </c>
      <c r="H109" s="25">
        <v>23.9</v>
      </c>
      <c r="I109" s="25">
        <f t="shared" si="5"/>
        <v>23.540000000000003</v>
      </c>
      <c r="J109" s="26">
        <f t="shared" si="6"/>
        <v>23.540000000000003</v>
      </c>
    </row>
    <row r="110" spans="1:10" x14ac:dyDescent="0.25">
      <c r="A110" s="18" t="s">
        <v>106</v>
      </c>
      <c r="B110" s="7" t="s">
        <v>23</v>
      </c>
      <c r="C110" s="7">
        <v>4</v>
      </c>
      <c r="D110" s="7" t="s">
        <v>67</v>
      </c>
      <c r="E110" s="5">
        <v>1</v>
      </c>
      <c r="F110" s="25">
        <v>3.35</v>
      </c>
      <c r="G110" s="25">
        <v>3.9</v>
      </c>
      <c r="H110" s="25">
        <v>1.99</v>
      </c>
      <c r="I110" s="25">
        <f t="shared" si="5"/>
        <v>3.08</v>
      </c>
      <c r="J110" s="26">
        <f t="shared" si="6"/>
        <v>12.32</v>
      </c>
    </row>
    <row r="111" spans="1:10" x14ac:dyDescent="0.25">
      <c r="A111" s="18" t="s">
        <v>107</v>
      </c>
      <c r="B111" s="7" t="s">
        <v>23</v>
      </c>
      <c r="C111" s="7">
        <v>1</v>
      </c>
      <c r="D111" s="7" t="s">
        <v>67</v>
      </c>
      <c r="E111" s="5">
        <v>1</v>
      </c>
      <c r="F111" s="25">
        <v>99.9</v>
      </c>
      <c r="G111" s="25">
        <v>90.96</v>
      </c>
      <c r="H111" s="25">
        <v>64.17</v>
      </c>
      <c r="I111" s="25">
        <f t="shared" si="5"/>
        <v>85.01</v>
      </c>
      <c r="J111" s="26">
        <f t="shared" si="6"/>
        <v>85.01</v>
      </c>
    </row>
    <row r="112" spans="1:10" x14ac:dyDescent="0.25">
      <c r="A112" s="18" t="s">
        <v>108</v>
      </c>
      <c r="B112" s="7" t="s">
        <v>23</v>
      </c>
      <c r="C112" s="7">
        <v>2</v>
      </c>
      <c r="D112" s="7" t="s">
        <v>67</v>
      </c>
      <c r="E112" s="5">
        <v>1</v>
      </c>
      <c r="F112" s="25">
        <v>40</v>
      </c>
      <c r="G112" s="25">
        <v>34.19</v>
      </c>
      <c r="H112" s="25">
        <v>20.99</v>
      </c>
      <c r="I112" s="25">
        <f t="shared" si="5"/>
        <v>31.726666666666663</v>
      </c>
      <c r="J112" s="26">
        <f t="shared" si="6"/>
        <v>63.453333333333326</v>
      </c>
    </row>
    <row r="113" spans="1:10" ht="22.5" x14ac:dyDescent="0.25">
      <c r="A113" s="18" t="s">
        <v>109</v>
      </c>
      <c r="B113" s="7" t="s">
        <v>23</v>
      </c>
      <c r="C113" s="7">
        <v>2</v>
      </c>
      <c r="D113" s="7" t="s">
        <v>91</v>
      </c>
      <c r="E113" s="5">
        <v>1</v>
      </c>
      <c r="F113" s="25">
        <v>565</v>
      </c>
      <c r="G113" s="25">
        <v>627.99</v>
      </c>
      <c r="H113" s="25">
        <v>627.99</v>
      </c>
      <c r="I113" s="25">
        <f t="shared" si="5"/>
        <v>606.99333333333334</v>
      </c>
      <c r="J113" s="26">
        <f t="shared" si="6"/>
        <v>1213.9866666666667</v>
      </c>
    </row>
    <row r="114" spans="1:10" ht="22.5" x14ac:dyDescent="0.25">
      <c r="A114" s="18" t="s">
        <v>110</v>
      </c>
      <c r="B114" s="7" t="s">
        <v>23</v>
      </c>
      <c r="C114" s="7">
        <v>1</v>
      </c>
      <c r="D114" s="7" t="s">
        <v>91</v>
      </c>
      <c r="E114" s="5">
        <v>1</v>
      </c>
      <c r="F114" s="25">
        <v>989.9</v>
      </c>
      <c r="G114" s="25">
        <v>1099.8900000000001</v>
      </c>
      <c r="H114" s="25">
        <v>1100</v>
      </c>
      <c r="I114" s="25">
        <f t="shared" si="5"/>
        <v>1063.2633333333333</v>
      </c>
      <c r="J114" s="26">
        <f t="shared" si="6"/>
        <v>1063.2633333333333</v>
      </c>
    </row>
    <row r="115" spans="1:10" ht="135" x14ac:dyDescent="0.25">
      <c r="A115" s="18" t="s">
        <v>111</v>
      </c>
      <c r="B115" s="7" t="s">
        <v>23</v>
      </c>
      <c r="C115" s="7">
        <v>2</v>
      </c>
      <c r="D115" s="7" t="s">
        <v>67</v>
      </c>
      <c r="E115" s="5">
        <v>1</v>
      </c>
      <c r="F115" s="25">
        <v>129.9</v>
      </c>
      <c r="G115" s="25">
        <v>99.99</v>
      </c>
      <c r="H115" s="25">
        <v>139.99</v>
      </c>
      <c r="I115" s="25">
        <f t="shared" si="5"/>
        <v>123.29333333333334</v>
      </c>
      <c r="J115" s="26">
        <f t="shared" si="6"/>
        <v>246.58666666666667</v>
      </c>
    </row>
    <row r="116" spans="1:10" x14ac:dyDescent="0.25">
      <c r="A116" s="18" t="s">
        <v>112</v>
      </c>
      <c r="B116" s="7" t="s">
        <v>23</v>
      </c>
      <c r="C116" s="7">
        <v>1</v>
      </c>
      <c r="D116" s="7" t="s">
        <v>67</v>
      </c>
      <c r="E116" s="5">
        <v>1</v>
      </c>
      <c r="F116" s="25">
        <v>54.9</v>
      </c>
      <c r="G116" s="25">
        <v>67.12</v>
      </c>
      <c r="H116" s="25">
        <v>76.819999999999993</v>
      </c>
      <c r="I116" s="25">
        <f t="shared" ref="I116:I190" si="7">AVERAGE(F116:H116)</f>
        <v>66.28</v>
      </c>
      <c r="J116" s="26">
        <f t="shared" si="6"/>
        <v>66.28</v>
      </c>
    </row>
    <row r="117" spans="1:10" ht="22.5" x14ac:dyDescent="0.25">
      <c r="A117" s="18" t="s">
        <v>113</v>
      </c>
      <c r="B117" s="7" t="s">
        <v>23</v>
      </c>
      <c r="C117" s="7">
        <v>1</v>
      </c>
      <c r="D117" s="7" t="s">
        <v>67</v>
      </c>
      <c r="E117" s="5">
        <v>1</v>
      </c>
      <c r="F117" s="25">
        <v>249.9</v>
      </c>
      <c r="G117" s="25">
        <v>247.99</v>
      </c>
      <c r="H117" s="25">
        <v>132.51</v>
      </c>
      <c r="I117" s="25">
        <f t="shared" si="7"/>
        <v>210.13333333333333</v>
      </c>
      <c r="J117" s="26">
        <f t="shared" si="6"/>
        <v>210.13333333333333</v>
      </c>
    </row>
    <row r="118" spans="1:10" x14ac:dyDescent="0.25">
      <c r="A118" s="18" t="s">
        <v>114</v>
      </c>
      <c r="B118" s="7" t="s">
        <v>23</v>
      </c>
      <c r="C118" s="7">
        <v>1</v>
      </c>
      <c r="D118" s="7" t="s">
        <v>67</v>
      </c>
      <c r="E118" s="5">
        <v>1</v>
      </c>
      <c r="F118" s="25">
        <v>91.83</v>
      </c>
      <c r="G118" s="25">
        <v>55.99</v>
      </c>
      <c r="H118" s="25">
        <v>85.8</v>
      </c>
      <c r="I118" s="25">
        <f t="shared" si="7"/>
        <v>77.873333333333335</v>
      </c>
      <c r="J118" s="26">
        <f t="shared" si="6"/>
        <v>77.873333333333335</v>
      </c>
    </row>
    <row r="119" spans="1:10" x14ac:dyDescent="0.25">
      <c r="A119" s="18" t="s">
        <v>115</v>
      </c>
      <c r="B119" s="7" t="s">
        <v>23</v>
      </c>
      <c r="C119" s="7">
        <v>1</v>
      </c>
      <c r="D119" s="7" t="s">
        <v>67</v>
      </c>
      <c r="E119" s="5">
        <v>1</v>
      </c>
      <c r="F119" s="25">
        <v>234.83</v>
      </c>
      <c r="G119" s="25">
        <v>186</v>
      </c>
      <c r="H119" s="25">
        <v>202</v>
      </c>
      <c r="I119" s="25">
        <f t="shared" si="7"/>
        <v>207.61</v>
      </c>
      <c r="J119" s="26">
        <f t="shared" si="6"/>
        <v>207.61</v>
      </c>
    </row>
    <row r="120" spans="1:10" ht="22.5" x14ac:dyDescent="0.25">
      <c r="A120" s="18" t="s">
        <v>116</v>
      </c>
      <c r="B120" s="7" t="s">
        <v>23</v>
      </c>
      <c r="C120" s="7">
        <v>1</v>
      </c>
      <c r="D120" s="7" t="s">
        <v>67</v>
      </c>
      <c r="E120" s="5">
        <v>1</v>
      </c>
      <c r="F120" s="25">
        <v>106.99</v>
      </c>
      <c r="G120" s="25">
        <v>102.99</v>
      </c>
      <c r="H120" s="25">
        <v>177.9</v>
      </c>
      <c r="I120" s="25">
        <f t="shared" si="7"/>
        <v>129.29333333333332</v>
      </c>
      <c r="J120" s="26">
        <f t="shared" si="6"/>
        <v>129.29333333333332</v>
      </c>
    </row>
    <row r="121" spans="1:10" x14ac:dyDescent="0.25">
      <c r="A121" s="18" t="s">
        <v>117</v>
      </c>
      <c r="B121" s="7" t="s">
        <v>23</v>
      </c>
      <c r="C121" s="7">
        <v>2</v>
      </c>
      <c r="D121" s="7" t="s">
        <v>67</v>
      </c>
      <c r="E121" s="5">
        <v>1</v>
      </c>
      <c r="F121" s="25">
        <v>309.7</v>
      </c>
      <c r="G121" s="25">
        <v>262.61</v>
      </c>
      <c r="H121" s="25">
        <v>188.99</v>
      </c>
      <c r="I121" s="25">
        <f t="shared" si="7"/>
        <v>253.76666666666665</v>
      </c>
      <c r="J121" s="26">
        <f t="shared" si="6"/>
        <v>507.5333333333333</v>
      </c>
    </row>
    <row r="122" spans="1:10" ht="22.5" x14ac:dyDescent="0.25">
      <c r="A122" s="18" t="s">
        <v>118</v>
      </c>
      <c r="B122" s="7" t="s">
        <v>23</v>
      </c>
      <c r="C122" s="7">
        <v>1</v>
      </c>
      <c r="D122" s="7" t="s">
        <v>67</v>
      </c>
      <c r="E122" s="5">
        <v>1</v>
      </c>
      <c r="F122" s="25">
        <v>189.9</v>
      </c>
      <c r="G122" s="25">
        <v>183.59</v>
      </c>
      <c r="H122" s="25">
        <v>218.99</v>
      </c>
      <c r="I122" s="25">
        <f t="shared" si="7"/>
        <v>197.49333333333334</v>
      </c>
      <c r="J122" s="26">
        <f t="shared" si="6"/>
        <v>197.49333333333334</v>
      </c>
    </row>
    <row r="123" spans="1:10" x14ac:dyDescent="0.25">
      <c r="A123" s="19" t="s">
        <v>119</v>
      </c>
      <c r="B123" s="7" t="s">
        <v>23</v>
      </c>
      <c r="C123" s="7">
        <v>2</v>
      </c>
      <c r="D123" s="7" t="s">
        <v>67</v>
      </c>
      <c r="E123" s="5">
        <v>1</v>
      </c>
      <c r="F123" s="25">
        <v>5.9</v>
      </c>
      <c r="G123" s="25">
        <v>10.9</v>
      </c>
      <c r="H123" s="25">
        <v>9.44</v>
      </c>
      <c r="I123" s="25">
        <f t="shared" si="7"/>
        <v>8.7466666666666679</v>
      </c>
      <c r="J123" s="26">
        <f t="shared" si="6"/>
        <v>17.493333333333336</v>
      </c>
    </row>
    <row r="124" spans="1:10" x14ac:dyDescent="0.25">
      <c r="A124" s="19" t="s">
        <v>120</v>
      </c>
      <c r="B124" s="7" t="s">
        <v>23</v>
      </c>
      <c r="C124" s="7">
        <v>3</v>
      </c>
      <c r="D124" s="7" t="s">
        <v>67</v>
      </c>
      <c r="E124" s="5">
        <v>1</v>
      </c>
      <c r="F124" s="25">
        <v>42.9</v>
      </c>
      <c r="G124" s="25">
        <v>39.9</v>
      </c>
      <c r="H124" s="25">
        <v>28.06</v>
      </c>
      <c r="I124" s="25">
        <f t="shared" si="7"/>
        <v>36.953333333333333</v>
      </c>
      <c r="J124" s="26">
        <f t="shared" si="6"/>
        <v>110.86</v>
      </c>
    </row>
    <row r="125" spans="1:10" x14ac:dyDescent="0.25">
      <c r="A125" s="19" t="s">
        <v>121</v>
      </c>
      <c r="B125" s="7" t="s">
        <v>23</v>
      </c>
      <c r="C125" s="7">
        <v>2</v>
      </c>
      <c r="D125" s="7" t="s">
        <v>67</v>
      </c>
      <c r="E125" s="5">
        <v>1</v>
      </c>
      <c r="F125" s="25">
        <v>190.18</v>
      </c>
      <c r="G125" s="25">
        <v>188.09</v>
      </c>
      <c r="H125" s="25">
        <v>191.9</v>
      </c>
      <c r="I125" s="25">
        <f t="shared" si="7"/>
        <v>190.05666666666664</v>
      </c>
      <c r="J125" s="26">
        <f t="shared" si="6"/>
        <v>380.11333333333329</v>
      </c>
    </row>
    <row r="126" spans="1:10" x14ac:dyDescent="0.25">
      <c r="A126" s="18" t="s">
        <v>122</v>
      </c>
      <c r="B126" s="7" t="s">
        <v>23</v>
      </c>
      <c r="C126" s="7">
        <v>1</v>
      </c>
      <c r="D126" s="7" t="s">
        <v>67</v>
      </c>
      <c r="E126" s="5">
        <v>1</v>
      </c>
      <c r="F126" s="25">
        <v>174</v>
      </c>
      <c r="G126" s="25">
        <v>221.47</v>
      </c>
      <c r="H126" s="25">
        <v>170.9</v>
      </c>
      <c r="I126" s="25">
        <f t="shared" si="7"/>
        <v>188.79</v>
      </c>
      <c r="J126" s="26">
        <f t="shared" si="6"/>
        <v>188.79</v>
      </c>
    </row>
    <row r="127" spans="1:10" x14ac:dyDescent="0.25">
      <c r="A127" s="18" t="s">
        <v>123</v>
      </c>
      <c r="B127" s="7" t="s">
        <v>23</v>
      </c>
      <c r="C127" s="7">
        <v>1</v>
      </c>
      <c r="D127" s="7" t="s">
        <v>67</v>
      </c>
      <c r="E127" s="5">
        <v>1</v>
      </c>
      <c r="F127" s="25">
        <v>165.6</v>
      </c>
      <c r="G127" s="25">
        <v>172.93</v>
      </c>
      <c r="H127" s="25">
        <v>179</v>
      </c>
      <c r="I127" s="25">
        <f t="shared" si="7"/>
        <v>172.51</v>
      </c>
      <c r="J127" s="26">
        <f t="shared" si="6"/>
        <v>172.51</v>
      </c>
    </row>
    <row r="128" spans="1:10" ht="22.5" x14ac:dyDescent="0.25">
      <c r="A128" s="22" t="s">
        <v>124</v>
      </c>
      <c r="B128" s="7" t="s">
        <v>35</v>
      </c>
      <c r="C128" s="7">
        <v>1</v>
      </c>
      <c r="D128" s="7" t="s">
        <v>125</v>
      </c>
      <c r="E128" s="7">
        <v>0.5</v>
      </c>
      <c r="F128" s="25">
        <v>399.9</v>
      </c>
      <c r="G128" s="25">
        <v>329.98</v>
      </c>
      <c r="H128" s="25">
        <v>309.89999999999998</v>
      </c>
      <c r="I128" s="25">
        <f t="shared" si="7"/>
        <v>346.59333333333331</v>
      </c>
      <c r="J128" s="26">
        <f t="shared" si="6"/>
        <v>173.29666666666665</v>
      </c>
    </row>
    <row r="129" spans="1:11" x14ac:dyDescent="0.25">
      <c r="A129" s="22" t="s">
        <v>126</v>
      </c>
      <c r="B129" s="7" t="s">
        <v>35</v>
      </c>
      <c r="C129" s="7">
        <v>1</v>
      </c>
      <c r="D129" s="7" t="s">
        <v>125</v>
      </c>
      <c r="E129" s="7">
        <v>0.5</v>
      </c>
      <c r="F129" s="25">
        <v>845.9</v>
      </c>
      <c r="G129" s="25">
        <v>765.15</v>
      </c>
      <c r="H129" s="25">
        <v>839.9</v>
      </c>
      <c r="I129" s="25">
        <f t="shared" si="7"/>
        <v>816.98333333333323</v>
      </c>
      <c r="J129" s="26">
        <f t="shared" si="6"/>
        <v>408.49166666666662</v>
      </c>
    </row>
    <row r="130" spans="1:11" x14ac:dyDescent="0.25">
      <c r="A130" s="22" t="s">
        <v>127</v>
      </c>
      <c r="B130" s="7" t="s">
        <v>20</v>
      </c>
      <c r="C130" s="7">
        <v>4</v>
      </c>
      <c r="D130" s="7" t="s">
        <v>67</v>
      </c>
      <c r="E130" s="5">
        <v>1</v>
      </c>
      <c r="F130" s="25">
        <v>12.68</v>
      </c>
      <c r="G130" s="25">
        <v>11.9</v>
      </c>
      <c r="H130" s="25">
        <v>14.99</v>
      </c>
      <c r="I130" s="25">
        <f t="shared" si="7"/>
        <v>13.19</v>
      </c>
      <c r="J130" s="26">
        <f t="shared" si="6"/>
        <v>52.76</v>
      </c>
    </row>
    <row r="131" spans="1:11" ht="22.5" x14ac:dyDescent="0.25">
      <c r="A131" s="22" t="s">
        <v>80</v>
      </c>
      <c r="B131" s="7" t="s">
        <v>35</v>
      </c>
      <c r="C131" s="7">
        <v>1</v>
      </c>
      <c r="D131" s="7" t="s">
        <v>67</v>
      </c>
      <c r="E131" s="5">
        <v>1</v>
      </c>
      <c r="F131" s="25">
        <v>29.9</v>
      </c>
      <c r="G131" s="25">
        <v>26.99</v>
      </c>
      <c r="H131" s="25">
        <v>29.69</v>
      </c>
      <c r="I131" s="25">
        <f t="shared" si="7"/>
        <v>28.86</v>
      </c>
      <c r="J131" s="26">
        <f t="shared" si="6"/>
        <v>28.86</v>
      </c>
    </row>
    <row r="132" spans="1:11" ht="22.5" x14ac:dyDescent="0.25">
      <c r="A132" s="22" t="s">
        <v>128</v>
      </c>
      <c r="B132" s="7" t="s">
        <v>35</v>
      </c>
      <c r="C132" s="7">
        <v>1</v>
      </c>
      <c r="D132" s="7" t="s">
        <v>125</v>
      </c>
      <c r="E132" s="7">
        <v>0.5</v>
      </c>
      <c r="F132" s="25">
        <v>44.9</v>
      </c>
      <c r="G132" s="25">
        <v>43.19</v>
      </c>
      <c r="H132" s="25">
        <v>49.99</v>
      </c>
      <c r="I132" s="25">
        <f t="shared" si="7"/>
        <v>46.026666666666671</v>
      </c>
      <c r="J132" s="26">
        <f t="shared" si="6"/>
        <v>23.013333333333335</v>
      </c>
    </row>
    <row r="133" spans="1:11" x14ac:dyDescent="0.25">
      <c r="A133" s="22" t="s">
        <v>129</v>
      </c>
      <c r="B133" s="7" t="s">
        <v>35</v>
      </c>
      <c r="C133" s="7">
        <v>2</v>
      </c>
      <c r="D133" s="7" t="s">
        <v>36</v>
      </c>
      <c r="E133" s="8">
        <v>2</v>
      </c>
      <c r="F133" s="25">
        <v>9.99</v>
      </c>
      <c r="G133" s="25">
        <v>10.62</v>
      </c>
      <c r="H133" s="25">
        <v>11.45</v>
      </c>
      <c r="I133" s="25">
        <f t="shared" si="7"/>
        <v>10.686666666666667</v>
      </c>
      <c r="J133" s="26">
        <f t="shared" si="6"/>
        <v>42.74666666666667</v>
      </c>
    </row>
    <row r="134" spans="1:11" ht="22.5" x14ac:dyDescent="0.25">
      <c r="A134" s="47" t="s">
        <v>130</v>
      </c>
      <c r="B134" s="48" t="s">
        <v>35</v>
      </c>
      <c r="C134" s="48">
        <v>1</v>
      </c>
      <c r="D134" s="48" t="s">
        <v>67</v>
      </c>
      <c r="E134" s="9">
        <v>1</v>
      </c>
      <c r="F134" s="45">
        <v>75.97</v>
      </c>
      <c r="G134" s="45">
        <v>69.900000000000006</v>
      </c>
      <c r="H134" s="45">
        <v>59.9</v>
      </c>
      <c r="I134" s="45">
        <f t="shared" si="7"/>
        <v>68.59</v>
      </c>
      <c r="J134" s="46">
        <f t="shared" si="6"/>
        <v>68.59</v>
      </c>
    </row>
    <row r="135" spans="1:11" x14ac:dyDescent="0.25">
      <c r="A135" s="31" t="s">
        <v>28</v>
      </c>
      <c r="B135" s="50"/>
      <c r="C135" s="50"/>
      <c r="D135" s="50"/>
      <c r="E135" s="40"/>
      <c r="F135" s="33"/>
      <c r="G135" s="33"/>
      <c r="H135" s="33"/>
      <c r="I135" s="33"/>
      <c r="J135" s="34">
        <f>SUM(J80,J81,J82,J83,J84,J85,J86,J87,J88,J89,J90,J91,J92,J93,J96,J97,J98,J99,J100,J101,J102,J103,J104,J105,J106,J107,J108,J109,J110,J111,J112,J113,J114,J115,J116,J117,J118,J119,J120,J121,J122,J123,J124,J125,J126,J127,J128,J129,J130,J131,J132,J133,J134)</f>
        <v>11448.448333333336</v>
      </c>
      <c r="K135" s="56">
        <f>SUM(J96:J134)/12</f>
        <v>805.90958333333344</v>
      </c>
    </row>
    <row r="136" spans="1:11" x14ac:dyDescent="0.25">
      <c r="A136" s="49"/>
      <c r="B136" s="4"/>
      <c r="C136" s="4"/>
      <c r="D136" s="4"/>
      <c r="E136" s="36"/>
      <c r="F136" s="38"/>
      <c r="G136" s="38"/>
      <c r="H136" s="38"/>
      <c r="I136" s="38"/>
      <c r="J136" s="39"/>
    </row>
    <row r="137" spans="1:11" x14ac:dyDescent="0.25">
      <c r="A137" s="49"/>
      <c r="B137" s="4"/>
      <c r="C137" s="4"/>
      <c r="D137" s="4"/>
      <c r="E137" s="36"/>
      <c r="F137" s="38"/>
      <c r="G137" s="38"/>
      <c r="H137" s="38"/>
      <c r="I137" s="38"/>
      <c r="J137" s="39"/>
    </row>
    <row r="138" spans="1:11" x14ac:dyDescent="0.25">
      <c r="A138" s="49"/>
      <c r="B138" s="4"/>
      <c r="C138" s="4"/>
      <c r="D138" s="4"/>
      <c r="E138" s="36"/>
      <c r="F138" s="38"/>
      <c r="G138" s="38"/>
      <c r="H138" s="38"/>
      <c r="I138" s="38"/>
      <c r="J138" s="39"/>
    </row>
    <row r="139" spans="1:11" x14ac:dyDescent="0.25">
      <c r="A139" s="67" t="s">
        <v>131</v>
      </c>
      <c r="B139" s="67"/>
      <c r="C139" s="67"/>
      <c r="D139" s="67"/>
      <c r="E139" s="67"/>
      <c r="F139" s="67"/>
      <c r="G139" s="67"/>
      <c r="H139" s="67"/>
      <c r="I139" s="67"/>
      <c r="J139" s="67"/>
    </row>
    <row r="140" spans="1:11" x14ac:dyDescent="0.25">
      <c r="A140" s="61" t="s">
        <v>1</v>
      </c>
      <c r="B140" s="62"/>
      <c r="C140" s="62"/>
      <c r="D140" s="62"/>
      <c r="E140" s="62"/>
      <c r="F140" s="62"/>
      <c r="G140" s="62"/>
      <c r="H140" s="62"/>
      <c r="I140" s="62"/>
      <c r="J140" s="63"/>
    </row>
    <row r="141" spans="1:11" ht="33.75" x14ac:dyDescent="0.25">
      <c r="A141" s="17" t="s">
        <v>5</v>
      </c>
      <c r="B141" s="10" t="s">
        <v>6</v>
      </c>
      <c r="C141" s="10" t="s">
        <v>7</v>
      </c>
      <c r="D141" s="10" t="s">
        <v>8</v>
      </c>
      <c r="E141" s="10" t="s">
        <v>9</v>
      </c>
      <c r="F141" s="10" t="s">
        <v>10</v>
      </c>
      <c r="G141" s="10" t="s">
        <v>11</v>
      </c>
      <c r="H141" s="10" t="s">
        <v>12</v>
      </c>
      <c r="I141" s="11" t="s">
        <v>13</v>
      </c>
      <c r="J141" s="10" t="s">
        <v>14</v>
      </c>
    </row>
    <row r="142" spans="1:11" ht="90" x14ac:dyDescent="0.25">
      <c r="A142" s="18" t="s">
        <v>30</v>
      </c>
      <c r="B142" s="5" t="s">
        <v>23</v>
      </c>
      <c r="C142" s="5">
        <v>2</v>
      </c>
      <c r="D142" s="8" t="s">
        <v>17</v>
      </c>
      <c r="E142" s="8">
        <v>2</v>
      </c>
      <c r="F142" s="25">
        <v>85</v>
      </c>
      <c r="G142" s="25">
        <v>73.89</v>
      </c>
      <c r="H142" s="25">
        <v>66.900000000000006</v>
      </c>
      <c r="I142" s="25">
        <f t="shared" si="7"/>
        <v>75.263333333333335</v>
      </c>
      <c r="J142" s="26">
        <f t="shared" si="6"/>
        <v>301.05333333333334</v>
      </c>
    </row>
    <row r="143" spans="1:11" ht="22.5" x14ac:dyDescent="0.25">
      <c r="A143" s="19" t="s">
        <v>51</v>
      </c>
      <c r="B143" s="5" t="s">
        <v>23</v>
      </c>
      <c r="C143" s="5">
        <v>2</v>
      </c>
      <c r="D143" s="8" t="s">
        <v>17</v>
      </c>
      <c r="E143" s="8">
        <v>2</v>
      </c>
      <c r="F143" s="25">
        <v>55</v>
      </c>
      <c r="G143" s="25">
        <v>49.9</v>
      </c>
      <c r="H143" s="25">
        <v>34.99</v>
      </c>
      <c r="I143" s="25">
        <f t="shared" si="7"/>
        <v>46.63</v>
      </c>
      <c r="J143" s="26">
        <f t="shared" si="6"/>
        <v>186.52</v>
      </c>
    </row>
    <row r="144" spans="1:11" ht="22.5" x14ac:dyDescent="0.25">
      <c r="A144" s="19" t="s">
        <v>52</v>
      </c>
      <c r="B144" s="5" t="s">
        <v>23</v>
      </c>
      <c r="C144" s="5">
        <v>1</v>
      </c>
      <c r="D144" s="8" t="s">
        <v>17</v>
      </c>
      <c r="E144" s="8">
        <v>2</v>
      </c>
      <c r="F144" s="25">
        <v>25</v>
      </c>
      <c r="G144" s="25">
        <v>41.98</v>
      </c>
      <c r="H144" s="25">
        <v>35.54</v>
      </c>
      <c r="I144" s="25">
        <f t="shared" si="7"/>
        <v>34.173333333333325</v>
      </c>
      <c r="J144" s="26">
        <f t="shared" si="6"/>
        <v>68.34666666666665</v>
      </c>
    </row>
    <row r="145" spans="1:13" ht="22.5" x14ac:dyDescent="0.25">
      <c r="A145" s="18" t="s">
        <v>53</v>
      </c>
      <c r="B145" s="6" t="s">
        <v>23</v>
      </c>
      <c r="C145" s="6">
        <v>1</v>
      </c>
      <c r="D145" s="7" t="s">
        <v>17</v>
      </c>
      <c r="E145" s="8">
        <v>2</v>
      </c>
      <c r="F145" s="25">
        <v>36.840000000000003</v>
      </c>
      <c r="G145" s="25">
        <v>49.9</v>
      </c>
      <c r="H145" s="25">
        <v>49.99</v>
      </c>
      <c r="I145" s="25">
        <f t="shared" si="7"/>
        <v>45.576666666666675</v>
      </c>
      <c r="J145" s="26">
        <f t="shared" si="6"/>
        <v>91.15333333333335</v>
      </c>
    </row>
    <row r="146" spans="1:13" ht="22.5" x14ac:dyDescent="0.25">
      <c r="A146" s="18" t="s">
        <v>34</v>
      </c>
      <c r="B146" s="6" t="s">
        <v>23</v>
      </c>
      <c r="C146" s="6">
        <v>2</v>
      </c>
      <c r="D146" s="7" t="s">
        <v>17</v>
      </c>
      <c r="E146" s="8">
        <v>2</v>
      </c>
      <c r="F146" s="25">
        <v>4.3899999999999997</v>
      </c>
      <c r="G146" s="25">
        <v>3.99</v>
      </c>
      <c r="H146" s="25">
        <v>3.11</v>
      </c>
      <c r="I146" s="25">
        <f t="shared" si="7"/>
        <v>3.8299999999999996</v>
      </c>
      <c r="J146" s="26">
        <f t="shared" si="6"/>
        <v>15.319999999999999</v>
      </c>
    </row>
    <row r="147" spans="1:13" ht="22.5" x14ac:dyDescent="0.25">
      <c r="A147" s="18" t="s">
        <v>56</v>
      </c>
      <c r="B147" s="6" t="s">
        <v>84</v>
      </c>
      <c r="C147" s="6">
        <v>2</v>
      </c>
      <c r="D147" s="7" t="s">
        <v>132</v>
      </c>
      <c r="E147" s="7">
        <v>4</v>
      </c>
      <c r="F147" s="25">
        <v>19.899999999999999</v>
      </c>
      <c r="G147" s="25">
        <v>18.899999999999999</v>
      </c>
      <c r="H147" s="25">
        <v>16.2</v>
      </c>
      <c r="I147" s="25">
        <f t="shared" si="7"/>
        <v>18.333333333333332</v>
      </c>
      <c r="J147" s="26">
        <f t="shared" si="6"/>
        <v>146.66666666666666</v>
      </c>
    </row>
    <row r="148" spans="1:13" ht="22.5" x14ac:dyDescent="0.25">
      <c r="A148" s="18" t="s">
        <v>86</v>
      </c>
      <c r="B148" s="6" t="s">
        <v>20</v>
      </c>
      <c r="C148" s="6">
        <v>4</v>
      </c>
      <c r="D148" s="7" t="s">
        <v>132</v>
      </c>
      <c r="E148" s="5">
        <v>4</v>
      </c>
      <c r="F148" s="25">
        <v>29.09</v>
      </c>
      <c r="G148" s="25">
        <v>27.64</v>
      </c>
      <c r="H148" s="25">
        <v>26.93</v>
      </c>
      <c r="I148" s="25">
        <f t="shared" si="7"/>
        <v>27.886666666666667</v>
      </c>
      <c r="J148" s="26">
        <f t="shared" si="6"/>
        <v>446.18666666666667</v>
      </c>
    </row>
    <row r="149" spans="1:13" x14ac:dyDescent="0.25">
      <c r="A149" s="18" t="s">
        <v>87</v>
      </c>
      <c r="B149" s="6" t="s">
        <v>20</v>
      </c>
      <c r="C149" s="6">
        <v>5</v>
      </c>
      <c r="D149" s="7" t="s">
        <v>17</v>
      </c>
      <c r="E149" s="8">
        <v>2</v>
      </c>
      <c r="F149" s="25">
        <v>1.5</v>
      </c>
      <c r="G149" s="25">
        <v>1.6</v>
      </c>
      <c r="H149" s="25">
        <v>1.48</v>
      </c>
      <c r="I149" s="25">
        <f t="shared" si="7"/>
        <v>1.5266666666666666</v>
      </c>
      <c r="J149" s="26">
        <f t="shared" ref="J149:J216" si="8">I149*C149*E149</f>
        <v>15.266666666666666</v>
      </c>
    </row>
    <row r="150" spans="1:13" x14ac:dyDescent="0.25">
      <c r="A150" s="18" t="s">
        <v>62</v>
      </c>
      <c r="B150" s="6" t="s">
        <v>20</v>
      </c>
      <c r="C150" s="6">
        <v>2</v>
      </c>
      <c r="D150" s="7" t="s">
        <v>17</v>
      </c>
      <c r="E150" s="8">
        <v>2</v>
      </c>
      <c r="F150" s="25">
        <v>14.75</v>
      </c>
      <c r="G150" s="25">
        <v>17.5</v>
      </c>
      <c r="H150" s="25">
        <v>16.8</v>
      </c>
      <c r="I150" s="25">
        <f t="shared" si="7"/>
        <v>16.349999999999998</v>
      </c>
      <c r="J150" s="26">
        <f t="shared" si="8"/>
        <v>65.399999999999991</v>
      </c>
      <c r="K150" s="3"/>
      <c r="L150" s="3"/>
      <c r="M150" s="3"/>
    </row>
    <row r="151" spans="1:13" ht="22.5" x14ac:dyDescent="0.25">
      <c r="A151" s="18" t="s">
        <v>38</v>
      </c>
      <c r="B151" s="6" t="s">
        <v>23</v>
      </c>
      <c r="C151" s="7">
        <v>3</v>
      </c>
      <c r="D151" s="7" t="s">
        <v>17</v>
      </c>
      <c r="E151" s="8">
        <v>2</v>
      </c>
      <c r="F151" s="25">
        <v>1.59</v>
      </c>
      <c r="G151" s="25">
        <v>1.5</v>
      </c>
      <c r="H151" s="25">
        <v>1.7</v>
      </c>
      <c r="I151" s="25">
        <f t="shared" si="7"/>
        <v>1.5966666666666667</v>
      </c>
      <c r="J151" s="26">
        <f t="shared" si="8"/>
        <v>9.58</v>
      </c>
    </row>
    <row r="152" spans="1:13" ht="22.5" x14ac:dyDescent="0.25">
      <c r="A152" s="18" t="s">
        <v>65</v>
      </c>
      <c r="B152" s="6" t="s">
        <v>20</v>
      </c>
      <c r="C152" s="7">
        <v>3</v>
      </c>
      <c r="D152" s="7" t="s">
        <v>85</v>
      </c>
      <c r="E152" s="5">
        <v>4</v>
      </c>
      <c r="F152" s="25">
        <v>9.49</v>
      </c>
      <c r="G152" s="25">
        <v>9.11</v>
      </c>
      <c r="H152" s="25">
        <v>10.29</v>
      </c>
      <c r="I152" s="25">
        <f t="shared" si="7"/>
        <v>9.6300000000000008</v>
      </c>
      <c r="J152" s="26">
        <f t="shared" si="8"/>
        <v>115.56</v>
      </c>
    </row>
    <row r="153" spans="1:13" x14ac:dyDescent="0.25">
      <c r="A153" s="18" t="s">
        <v>133</v>
      </c>
      <c r="B153" s="6" t="s">
        <v>23</v>
      </c>
      <c r="C153" s="7">
        <v>1</v>
      </c>
      <c r="D153" s="7" t="s">
        <v>85</v>
      </c>
      <c r="E153" s="5">
        <v>4</v>
      </c>
      <c r="F153" s="25">
        <v>17.989999999999998</v>
      </c>
      <c r="G153" s="25">
        <v>16.989999999999998</v>
      </c>
      <c r="H153" s="25">
        <v>18.95</v>
      </c>
      <c r="I153" s="25">
        <f t="shared" si="7"/>
        <v>17.976666666666663</v>
      </c>
      <c r="J153" s="26">
        <f t="shared" si="8"/>
        <v>71.906666666666652</v>
      </c>
      <c r="K153" s="56">
        <f>SUM(J142:J153)/12</f>
        <v>127.74666666666667</v>
      </c>
    </row>
    <row r="154" spans="1:13" x14ac:dyDescent="0.25">
      <c r="A154" s="61" t="s">
        <v>41</v>
      </c>
      <c r="B154" s="62"/>
      <c r="C154" s="62"/>
      <c r="D154" s="62"/>
      <c r="E154" s="62"/>
      <c r="F154" s="62"/>
      <c r="G154" s="62"/>
      <c r="H154" s="62"/>
      <c r="I154" s="62"/>
      <c r="J154" s="63"/>
    </row>
    <row r="155" spans="1:13" ht="33.75" x14ac:dyDescent="0.25">
      <c r="A155" s="17" t="s">
        <v>5</v>
      </c>
      <c r="B155" s="10" t="s">
        <v>6</v>
      </c>
      <c r="C155" s="10" t="s">
        <v>7</v>
      </c>
      <c r="D155" s="10" t="s">
        <v>8</v>
      </c>
      <c r="E155" s="10" t="s">
        <v>9</v>
      </c>
      <c r="F155" s="10" t="s">
        <v>10</v>
      </c>
      <c r="G155" s="10" t="s">
        <v>11</v>
      </c>
      <c r="H155" s="10" t="s">
        <v>12</v>
      </c>
      <c r="I155" s="11" t="s">
        <v>13</v>
      </c>
      <c r="J155" s="10" t="s">
        <v>14</v>
      </c>
    </row>
    <row r="156" spans="1:13" x14ac:dyDescent="0.25">
      <c r="A156" s="18" t="s">
        <v>134</v>
      </c>
      <c r="B156" s="7" t="s">
        <v>23</v>
      </c>
      <c r="C156" s="7">
        <v>2</v>
      </c>
      <c r="D156" s="7" t="s">
        <v>67</v>
      </c>
      <c r="E156" s="5">
        <v>1</v>
      </c>
      <c r="F156" s="25">
        <v>37.28</v>
      </c>
      <c r="G156" s="25">
        <v>33.799999999999997</v>
      </c>
      <c r="H156" s="25">
        <v>34.85</v>
      </c>
      <c r="I156" s="25">
        <f t="shared" si="7"/>
        <v>35.31</v>
      </c>
      <c r="J156" s="26">
        <f t="shared" si="8"/>
        <v>70.62</v>
      </c>
    </row>
    <row r="157" spans="1:13" x14ac:dyDescent="0.25">
      <c r="A157" s="18" t="s">
        <v>135</v>
      </c>
      <c r="B157" s="7" t="s">
        <v>23</v>
      </c>
      <c r="C157" s="7">
        <v>2</v>
      </c>
      <c r="D157" s="7" t="s">
        <v>67</v>
      </c>
      <c r="E157" s="5">
        <v>1</v>
      </c>
      <c r="F157" s="25">
        <v>13.51</v>
      </c>
      <c r="G157" s="25">
        <v>13.34</v>
      </c>
      <c r="H157" s="25">
        <v>13.95</v>
      </c>
      <c r="I157" s="25">
        <f t="shared" si="7"/>
        <v>13.6</v>
      </c>
      <c r="J157" s="26">
        <f t="shared" si="8"/>
        <v>27.2</v>
      </c>
    </row>
    <row r="158" spans="1:13" ht="22.5" x14ac:dyDescent="0.25">
      <c r="A158" s="18" t="s">
        <v>136</v>
      </c>
      <c r="B158" s="7" t="s">
        <v>137</v>
      </c>
      <c r="C158" s="7">
        <v>1</v>
      </c>
      <c r="D158" s="7" t="s">
        <v>17</v>
      </c>
      <c r="E158" s="8">
        <v>2</v>
      </c>
      <c r="F158" s="25">
        <v>262.89999999999998</v>
      </c>
      <c r="G158" s="25">
        <v>262.89999999999998</v>
      </c>
      <c r="H158" s="25">
        <v>281.2</v>
      </c>
      <c r="I158" s="25">
        <f t="shared" si="7"/>
        <v>269</v>
      </c>
      <c r="J158" s="26">
        <f t="shared" si="8"/>
        <v>538</v>
      </c>
    </row>
    <row r="159" spans="1:13" ht="22.5" x14ac:dyDescent="0.25">
      <c r="A159" s="18" t="s">
        <v>138</v>
      </c>
      <c r="B159" s="7" t="s">
        <v>23</v>
      </c>
      <c r="C159" s="7">
        <v>1</v>
      </c>
      <c r="D159" s="7" t="s">
        <v>67</v>
      </c>
      <c r="E159" s="5">
        <v>1</v>
      </c>
      <c r="F159" s="25">
        <v>310.75</v>
      </c>
      <c r="G159" s="25">
        <v>295.8</v>
      </c>
      <c r="H159" s="25">
        <v>305.8</v>
      </c>
      <c r="I159" s="25">
        <f t="shared" si="7"/>
        <v>304.11666666666662</v>
      </c>
      <c r="J159" s="26">
        <f t="shared" si="8"/>
        <v>304.11666666666662</v>
      </c>
    </row>
    <row r="160" spans="1:13" x14ac:dyDescent="0.25">
      <c r="A160" s="18" t="s">
        <v>139</v>
      </c>
      <c r="B160" s="7" t="s">
        <v>23</v>
      </c>
      <c r="C160" s="7">
        <v>1</v>
      </c>
      <c r="D160" s="7" t="s">
        <v>91</v>
      </c>
      <c r="E160" s="5">
        <v>1</v>
      </c>
      <c r="F160" s="25">
        <v>2452.1</v>
      </c>
      <c r="G160" s="25">
        <v>2520.3000000000002</v>
      </c>
      <c r="H160" s="25">
        <v>2490.9</v>
      </c>
      <c r="I160" s="25">
        <f t="shared" si="7"/>
        <v>2487.7666666666664</v>
      </c>
      <c r="J160" s="26">
        <f t="shared" si="8"/>
        <v>2487.7666666666664</v>
      </c>
    </row>
    <row r="161" spans="1:11" x14ac:dyDescent="0.25">
      <c r="A161" s="18" t="s">
        <v>140</v>
      </c>
      <c r="B161" s="7" t="s">
        <v>23</v>
      </c>
      <c r="C161" s="7">
        <v>2</v>
      </c>
      <c r="D161" s="7" t="s">
        <v>67</v>
      </c>
      <c r="E161" s="5">
        <v>1</v>
      </c>
      <c r="F161" s="25">
        <v>65.900000000000006</v>
      </c>
      <c r="G161" s="25">
        <v>66.989999999999995</v>
      </c>
      <c r="H161" s="25">
        <v>64.959999999999994</v>
      </c>
      <c r="I161" s="25">
        <f t="shared" si="7"/>
        <v>65.949999999999989</v>
      </c>
      <c r="J161" s="26">
        <f t="shared" si="8"/>
        <v>131.89999999999998</v>
      </c>
    </row>
    <row r="162" spans="1:11" x14ac:dyDescent="0.25">
      <c r="A162" s="18" t="s">
        <v>141</v>
      </c>
      <c r="B162" s="7" t="s">
        <v>23</v>
      </c>
      <c r="C162" s="7">
        <v>1</v>
      </c>
      <c r="D162" s="7" t="s">
        <v>67</v>
      </c>
      <c r="E162" s="5">
        <v>1</v>
      </c>
      <c r="F162" s="25">
        <v>12.14</v>
      </c>
      <c r="G162" s="25">
        <v>12</v>
      </c>
      <c r="H162" s="25">
        <v>15.2</v>
      </c>
      <c r="I162" s="25">
        <f t="shared" si="7"/>
        <v>13.113333333333335</v>
      </c>
      <c r="J162" s="26">
        <f t="shared" si="8"/>
        <v>13.113333333333335</v>
      </c>
    </row>
    <row r="163" spans="1:11" x14ac:dyDescent="0.25">
      <c r="A163" s="18" t="s">
        <v>142</v>
      </c>
      <c r="B163" s="7" t="s">
        <v>23</v>
      </c>
      <c r="C163" s="7">
        <v>1</v>
      </c>
      <c r="D163" s="7" t="s">
        <v>67</v>
      </c>
      <c r="E163" s="5">
        <v>1</v>
      </c>
      <c r="F163" s="25">
        <v>51.85</v>
      </c>
      <c r="G163" s="25">
        <v>49.71</v>
      </c>
      <c r="H163" s="25">
        <v>60.79</v>
      </c>
      <c r="I163" s="25">
        <f t="shared" si="7"/>
        <v>54.116666666666667</v>
      </c>
      <c r="J163" s="26">
        <f t="shared" si="8"/>
        <v>54.116666666666667</v>
      </c>
    </row>
    <row r="164" spans="1:11" x14ac:dyDescent="0.25">
      <c r="A164" s="23" t="s">
        <v>143</v>
      </c>
      <c r="B164" s="7" t="s">
        <v>23</v>
      </c>
      <c r="C164" s="7">
        <v>2</v>
      </c>
      <c r="D164" s="7" t="s">
        <v>67</v>
      </c>
      <c r="E164" s="5">
        <v>1</v>
      </c>
      <c r="F164" s="25">
        <v>29.33</v>
      </c>
      <c r="G164" s="25">
        <v>35.049999999999997</v>
      </c>
      <c r="H164" s="25">
        <v>36.799999999999997</v>
      </c>
      <c r="I164" s="25">
        <f t="shared" si="7"/>
        <v>33.726666666666667</v>
      </c>
      <c r="J164" s="26">
        <f t="shared" si="8"/>
        <v>67.453333333333333</v>
      </c>
    </row>
    <row r="165" spans="1:11" x14ac:dyDescent="0.25">
      <c r="A165" s="23" t="s">
        <v>144</v>
      </c>
      <c r="B165" s="7" t="s">
        <v>145</v>
      </c>
      <c r="C165" s="7">
        <v>10</v>
      </c>
      <c r="D165" s="7" t="s">
        <v>67</v>
      </c>
      <c r="E165" s="5">
        <v>1</v>
      </c>
      <c r="F165" s="25">
        <v>122</v>
      </c>
      <c r="G165" s="25">
        <v>124.99</v>
      </c>
      <c r="H165" s="25">
        <v>129.51</v>
      </c>
      <c r="I165" s="25">
        <f t="shared" si="7"/>
        <v>125.5</v>
      </c>
      <c r="J165" s="26">
        <f t="shared" si="8"/>
        <v>1255</v>
      </c>
    </row>
    <row r="166" spans="1:11" x14ac:dyDescent="0.25">
      <c r="A166" s="23" t="s">
        <v>129</v>
      </c>
      <c r="B166" s="7" t="s">
        <v>97</v>
      </c>
      <c r="C166" s="7">
        <v>1</v>
      </c>
      <c r="D166" s="7" t="s">
        <v>85</v>
      </c>
      <c r="E166" s="5">
        <v>4</v>
      </c>
      <c r="F166" s="25">
        <v>9.99</v>
      </c>
      <c r="G166" s="25">
        <v>10.62</v>
      </c>
      <c r="H166" s="25">
        <v>11.45</v>
      </c>
      <c r="I166" s="25">
        <f t="shared" si="7"/>
        <v>10.686666666666667</v>
      </c>
      <c r="J166" s="26">
        <f t="shared" si="8"/>
        <v>42.74666666666667</v>
      </c>
    </row>
    <row r="167" spans="1:11" x14ac:dyDescent="0.25">
      <c r="A167" s="23" t="s">
        <v>146</v>
      </c>
      <c r="B167" s="7" t="s">
        <v>23</v>
      </c>
      <c r="C167" s="7">
        <v>1</v>
      </c>
      <c r="D167" s="7" t="s">
        <v>67</v>
      </c>
      <c r="E167" s="5">
        <v>1</v>
      </c>
      <c r="F167" s="25">
        <v>19.989999999999998</v>
      </c>
      <c r="G167" s="25">
        <v>18.899999999999999</v>
      </c>
      <c r="H167" s="25">
        <v>21</v>
      </c>
      <c r="I167" s="25">
        <f t="shared" si="7"/>
        <v>19.963333333333335</v>
      </c>
      <c r="J167" s="26">
        <f t="shared" si="8"/>
        <v>19.963333333333335</v>
      </c>
    </row>
    <row r="168" spans="1:11" x14ac:dyDescent="0.25">
      <c r="A168" s="23" t="s">
        <v>147</v>
      </c>
      <c r="B168" s="7" t="s">
        <v>23</v>
      </c>
      <c r="C168" s="7">
        <v>1</v>
      </c>
      <c r="D168" s="7" t="s">
        <v>67</v>
      </c>
      <c r="E168" s="5">
        <v>1</v>
      </c>
      <c r="F168" s="25">
        <v>75.040000000000006</v>
      </c>
      <c r="G168" s="25">
        <v>89.99</v>
      </c>
      <c r="H168" s="25">
        <v>100.18</v>
      </c>
      <c r="I168" s="25">
        <f t="shared" si="7"/>
        <v>88.40333333333335</v>
      </c>
      <c r="J168" s="26">
        <f t="shared" si="8"/>
        <v>88.40333333333335</v>
      </c>
    </row>
    <row r="169" spans="1:11" ht="21" customHeight="1" x14ac:dyDescent="0.25">
      <c r="A169" s="23" t="s">
        <v>38</v>
      </c>
      <c r="B169" s="7" t="s">
        <v>97</v>
      </c>
      <c r="C169" s="7">
        <v>1</v>
      </c>
      <c r="D169" s="7" t="s">
        <v>17</v>
      </c>
      <c r="E169" s="8">
        <v>2</v>
      </c>
      <c r="F169" s="25">
        <v>1.59</v>
      </c>
      <c r="G169" s="25">
        <v>1.5</v>
      </c>
      <c r="H169" s="25">
        <v>1.7</v>
      </c>
      <c r="I169" s="25">
        <f t="shared" si="7"/>
        <v>1.5966666666666667</v>
      </c>
      <c r="J169" s="26">
        <f t="shared" si="8"/>
        <v>3.1933333333333334</v>
      </c>
    </row>
    <row r="170" spans="1:11" x14ac:dyDescent="0.25">
      <c r="A170" s="23" t="s">
        <v>148</v>
      </c>
      <c r="B170" s="7" t="s">
        <v>23</v>
      </c>
      <c r="C170" s="7">
        <v>1</v>
      </c>
      <c r="D170" s="7" t="s">
        <v>67</v>
      </c>
      <c r="E170" s="5">
        <v>1</v>
      </c>
      <c r="F170" s="25">
        <v>389.99</v>
      </c>
      <c r="G170" s="25">
        <v>398.52</v>
      </c>
      <c r="H170" s="25">
        <v>398.52</v>
      </c>
      <c r="I170" s="25">
        <f t="shared" si="7"/>
        <v>395.67666666666668</v>
      </c>
      <c r="J170" s="26">
        <f t="shared" si="8"/>
        <v>395.67666666666668</v>
      </c>
    </row>
    <row r="171" spans="1:11" ht="22.5" x14ac:dyDescent="0.25">
      <c r="A171" s="23" t="s">
        <v>149</v>
      </c>
      <c r="B171" s="7" t="s">
        <v>23</v>
      </c>
      <c r="C171" s="7">
        <v>1</v>
      </c>
      <c r="D171" s="7" t="s">
        <v>67</v>
      </c>
      <c r="E171" s="5">
        <v>1</v>
      </c>
      <c r="F171" s="25">
        <v>40.299999999999997</v>
      </c>
      <c r="G171" s="25">
        <v>39.799999999999997</v>
      </c>
      <c r="H171" s="25">
        <v>38.61</v>
      </c>
      <c r="I171" s="25">
        <f t="shared" si="7"/>
        <v>39.57</v>
      </c>
      <c r="J171" s="26">
        <f t="shared" si="8"/>
        <v>39.57</v>
      </c>
    </row>
    <row r="172" spans="1:11" x14ac:dyDescent="0.25">
      <c r="A172" s="18" t="s">
        <v>150</v>
      </c>
      <c r="B172" s="7" t="s">
        <v>23</v>
      </c>
      <c r="C172" s="7">
        <v>1</v>
      </c>
      <c r="D172" s="7" t="s">
        <v>67</v>
      </c>
      <c r="E172" s="5">
        <v>1</v>
      </c>
      <c r="F172" s="25">
        <v>108.99</v>
      </c>
      <c r="G172" s="25">
        <v>108.09</v>
      </c>
      <c r="H172" s="25">
        <v>111.9</v>
      </c>
      <c r="I172" s="25">
        <f t="shared" si="7"/>
        <v>109.66000000000001</v>
      </c>
      <c r="J172" s="26">
        <f t="shared" si="8"/>
        <v>109.66000000000001</v>
      </c>
    </row>
    <row r="173" spans="1:11" x14ac:dyDescent="0.25">
      <c r="A173" s="18" t="s">
        <v>151</v>
      </c>
      <c r="B173" s="7" t="s">
        <v>23</v>
      </c>
      <c r="C173" s="7">
        <v>2</v>
      </c>
      <c r="D173" s="7" t="s">
        <v>67</v>
      </c>
      <c r="E173" s="5">
        <v>1</v>
      </c>
      <c r="F173" s="25">
        <v>43.9</v>
      </c>
      <c r="G173" s="25">
        <v>35.9</v>
      </c>
      <c r="H173" s="25">
        <v>38.61</v>
      </c>
      <c r="I173" s="25">
        <f t="shared" si="7"/>
        <v>39.47</v>
      </c>
      <c r="J173" s="26">
        <f t="shared" si="8"/>
        <v>78.94</v>
      </c>
    </row>
    <row r="174" spans="1:11" x14ac:dyDescent="0.25">
      <c r="A174" s="51" t="s">
        <v>152</v>
      </c>
      <c r="B174" s="48" t="s">
        <v>23</v>
      </c>
      <c r="C174" s="48">
        <v>1</v>
      </c>
      <c r="D174" s="48" t="s">
        <v>67</v>
      </c>
      <c r="E174" s="9">
        <v>1</v>
      </c>
      <c r="F174" s="45">
        <v>22.48</v>
      </c>
      <c r="G174" s="45">
        <v>30</v>
      </c>
      <c r="H174" s="45">
        <v>33.979999999999997</v>
      </c>
      <c r="I174" s="45">
        <f t="shared" si="7"/>
        <v>28.820000000000004</v>
      </c>
      <c r="J174" s="46">
        <f t="shared" si="8"/>
        <v>28.820000000000004</v>
      </c>
    </row>
    <row r="175" spans="1:11" x14ac:dyDescent="0.25">
      <c r="A175" s="31" t="s">
        <v>28</v>
      </c>
      <c r="B175" s="50"/>
      <c r="C175" s="50"/>
      <c r="D175" s="50"/>
      <c r="E175" s="40"/>
      <c r="F175" s="33"/>
      <c r="G175" s="33"/>
      <c r="H175" s="33"/>
      <c r="I175" s="33"/>
      <c r="J175" s="34">
        <f>SUM(J142,J143,J144,J145,J146,J147,J148,J149,J150,J151,J152,J153,J156,J157,J158,J159,J160,J161,J162,J163,J164,J165,J166,J167,J168,J169,J170,J171,J172,J173,J174)</f>
        <v>7289.2199999999984</v>
      </c>
      <c r="K175" s="56">
        <f>SUM(J156:J174)/12</f>
        <v>479.68833333333328</v>
      </c>
    </row>
    <row r="176" spans="1:11" x14ac:dyDescent="0.25">
      <c r="A176" s="52"/>
      <c r="B176" s="4"/>
      <c r="C176" s="4"/>
      <c r="D176" s="4"/>
      <c r="E176" s="36"/>
      <c r="F176" s="38"/>
      <c r="G176" s="38"/>
      <c r="H176" s="38"/>
      <c r="I176" s="38"/>
      <c r="J176" s="39"/>
    </row>
    <row r="177" spans="1:10" x14ac:dyDescent="0.25">
      <c r="A177" s="52"/>
      <c r="B177" s="4"/>
      <c r="C177" s="4"/>
      <c r="D177" s="4"/>
      <c r="E177" s="36"/>
      <c r="F177" s="38"/>
      <c r="G177" s="38"/>
      <c r="H177" s="38"/>
      <c r="I177" s="38"/>
      <c r="J177" s="39"/>
    </row>
    <row r="178" spans="1:10" x14ac:dyDescent="0.25">
      <c r="A178" s="52"/>
      <c r="B178" s="4"/>
      <c r="C178" s="4"/>
      <c r="D178" s="4"/>
      <c r="E178" s="36"/>
      <c r="F178" s="38"/>
      <c r="G178" s="38"/>
      <c r="H178" s="38"/>
      <c r="I178" s="38"/>
      <c r="J178" s="39"/>
    </row>
    <row r="179" spans="1:10" x14ac:dyDescent="0.25">
      <c r="A179" s="67" t="s">
        <v>153</v>
      </c>
      <c r="B179" s="67"/>
      <c r="C179" s="67"/>
      <c r="D179" s="67"/>
      <c r="E179" s="67"/>
      <c r="F179" s="67"/>
      <c r="G179" s="67"/>
      <c r="H179" s="67"/>
      <c r="I179" s="67"/>
      <c r="J179" s="67"/>
    </row>
    <row r="180" spans="1:10" x14ac:dyDescent="0.25">
      <c r="A180" s="61" t="s">
        <v>1</v>
      </c>
      <c r="B180" s="62"/>
      <c r="C180" s="62"/>
      <c r="D180" s="62"/>
      <c r="E180" s="62"/>
      <c r="F180" s="62"/>
      <c r="G180" s="62"/>
      <c r="H180" s="62"/>
      <c r="I180" s="62"/>
      <c r="J180" s="63"/>
    </row>
    <row r="181" spans="1:10" ht="33.75" x14ac:dyDescent="0.25">
      <c r="A181" s="17" t="s">
        <v>5</v>
      </c>
      <c r="B181" s="10" t="s">
        <v>6</v>
      </c>
      <c r="C181" s="10" t="s">
        <v>7</v>
      </c>
      <c r="D181" s="10" t="s">
        <v>8</v>
      </c>
      <c r="E181" s="10" t="s">
        <v>9</v>
      </c>
      <c r="F181" s="10" t="s">
        <v>10</v>
      </c>
      <c r="G181" s="10" t="s">
        <v>11</v>
      </c>
      <c r="H181" s="10" t="s">
        <v>12</v>
      </c>
      <c r="I181" s="11" t="s">
        <v>13</v>
      </c>
      <c r="J181" s="10" t="s">
        <v>14</v>
      </c>
    </row>
    <row r="182" spans="1:10" ht="22.5" x14ac:dyDescent="0.25">
      <c r="A182" s="19" t="s">
        <v>154</v>
      </c>
      <c r="B182" s="5" t="s">
        <v>23</v>
      </c>
      <c r="C182" s="5">
        <v>2</v>
      </c>
      <c r="D182" s="5" t="s">
        <v>17</v>
      </c>
      <c r="E182" s="8">
        <v>2</v>
      </c>
      <c r="F182" s="25">
        <v>85</v>
      </c>
      <c r="G182" s="25">
        <v>88.54</v>
      </c>
      <c r="H182" s="25">
        <v>69.41</v>
      </c>
      <c r="I182" s="25">
        <f t="shared" si="7"/>
        <v>80.983333333333334</v>
      </c>
      <c r="J182" s="26">
        <f t="shared" si="8"/>
        <v>323.93333333333334</v>
      </c>
    </row>
    <row r="183" spans="1:10" ht="22.5" x14ac:dyDescent="0.25">
      <c r="A183" s="19" t="s">
        <v>155</v>
      </c>
      <c r="B183" s="5" t="s">
        <v>23</v>
      </c>
      <c r="C183" s="5">
        <v>2</v>
      </c>
      <c r="D183" s="5" t="s">
        <v>17</v>
      </c>
      <c r="E183" s="8">
        <v>2</v>
      </c>
      <c r="F183" s="25">
        <v>85</v>
      </c>
      <c r="G183" s="25">
        <v>45.4</v>
      </c>
      <c r="H183" s="25">
        <v>40.840000000000003</v>
      </c>
      <c r="I183" s="25">
        <f t="shared" si="7"/>
        <v>57.080000000000005</v>
      </c>
      <c r="J183" s="26">
        <f t="shared" si="8"/>
        <v>228.32000000000002</v>
      </c>
    </row>
    <row r="184" spans="1:10" x14ac:dyDescent="0.25">
      <c r="A184" s="19" t="s">
        <v>156</v>
      </c>
      <c r="B184" s="5" t="s">
        <v>23</v>
      </c>
      <c r="C184" s="5">
        <v>2</v>
      </c>
      <c r="D184" s="5" t="s">
        <v>17</v>
      </c>
      <c r="E184" s="8">
        <v>2</v>
      </c>
      <c r="F184" s="25">
        <v>56.63</v>
      </c>
      <c r="G184" s="25">
        <v>47.92</v>
      </c>
      <c r="H184" s="25">
        <v>50</v>
      </c>
      <c r="I184" s="25">
        <f t="shared" si="7"/>
        <v>51.516666666666673</v>
      </c>
      <c r="J184" s="26">
        <f t="shared" si="8"/>
        <v>206.06666666666669</v>
      </c>
    </row>
    <row r="185" spans="1:10" ht="22.5" x14ac:dyDescent="0.25">
      <c r="A185" s="19" t="s">
        <v>155</v>
      </c>
      <c r="B185" s="5" t="s">
        <v>23</v>
      </c>
      <c r="C185" s="5">
        <v>2</v>
      </c>
      <c r="D185" s="5" t="s">
        <v>17</v>
      </c>
      <c r="E185" s="8">
        <v>2</v>
      </c>
      <c r="F185" s="25">
        <v>39.9</v>
      </c>
      <c r="G185" s="25">
        <v>40.840000000000003</v>
      </c>
      <c r="H185" s="25">
        <v>41.1</v>
      </c>
      <c r="I185" s="25">
        <f t="shared" si="7"/>
        <v>40.613333333333337</v>
      </c>
      <c r="J185" s="26">
        <f t="shared" si="8"/>
        <v>162.45333333333335</v>
      </c>
    </row>
    <row r="186" spans="1:10" ht="22.5" x14ac:dyDescent="0.25">
      <c r="A186" s="19" t="s">
        <v>52</v>
      </c>
      <c r="B186" s="5" t="s">
        <v>20</v>
      </c>
      <c r="C186" s="5">
        <v>1</v>
      </c>
      <c r="D186" s="5" t="s">
        <v>17</v>
      </c>
      <c r="E186" s="8">
        <v>2</v>
      </c>
      <c r="F186" s="25">
        <v>25</v>
      </c>
      <c r="G186" s="25">
        <v>41.98</v>
      </c>
      <c r="H186" s="25">
        <v>35.54</v>
      </c>
      <c r="I186" s="25">
        <f t="shared" si="7"/>
        <v>34.173333333333325</v>
      </c>
      <c r="J186" s="26">
        <f t="shared" si="8"/>
        <v>68.34666666666665</v>
      </c>
    </row>
    <row r="187" spans="1:10" x14ac:dyDescent="0.25">
      <c r="A187" s="19" t="s">
        <v>59</v>
      </c>
      <c r="B187" s="5" t="s">
        <v>20</v>
      </c>
      <c r="C187" s="5">
        <v>2</v>
      </c>
      <c r="D187" s="5" t="s">
        <v>17</v>
      </c>
      <c r="E187" s="8">
        <v>2</v>
      </c>
      <c r="F187" s="25">
        <v>1.5</v>
      </c>
      <c r="G187" s="25">
        <v>1.6</v>
      </c>
      <c r="H187" s="25">
        <v>1.48</v>
      </c>
      <c r="I187" s="25">
        <f t="shared" si="7"/>
        <v>1.5266666666666666</v>
      </c>
      <c r="J187" s="26">
        <f t="shared" si="8"/>
        <v>6.1066666666666665</v>
      </c>
    </row>
    <row r="188" spans="1:10" ht="22.5" x14ac:dyDescent="0.25">
      <c r="A188" s="19" t="s">
        <v>157</v>
      </c>
      <c r="B188" s="5" t="s">
        <v>23</v>
      </c>
      <c r="C188" s="5">
        <v>2</v>
      </c>
      <c r="D188" s="5" t="s">
        <v>67</v>
      </c>
      <c r="E188" s="5">
        <v>1</v>
      </c>
      <c r="F188" s="25">
        <v>64.27</v>
      </c>
      <c r="G188" s="25">
        <v>68.8</v>
      </c>
      <c r="H188" s="25">
        <v>67.5</v>
      </c>
      <c r="I188" s="25">
        <f t="shared" si="7"/>
        <v>66.856666666666669</v>
      </c>
      <c r="J188" s="26">
        <f t="shared" si="8"/>
        <v>133.71333333333334</v>
      </c>
    </row>
    <row r="189" spans="1:10" ht="22.5" x14ac:dyDescent="0.25">
      <c r="A189" s="19" t="s">
        <v>64</v>
      </c>
      <c r="B189" s="5" t="s">
        <v>23</v>
      </c>
      <c r="C189" s="5">
        <v>1</v>
      </c>
      <c r="D189" s="5" t="s">
        <v>125</v>
      </c>
      <c r="E189" s="7">
        <v>0.5</v>
      </c>
      <c r="F189" s="25">
        <v>175.5</v>
      </c>
      <c r="G189" s="25">
        <v>188.01</v>
      </c>
      <c r="H189" s="25">
        <v>109.9</v>
      </c>
      <c r="I189" s="25">
        <f t="shared" si="7"/>
        <v>157.80333333333331</v>
      </c>
      <c r="J189" s="26">
        <f t="shared" si="8"/>
        <v>78.901666666666657</v>
      </c>
    </row>
    <row r="190" spans="1:10" x14ac:dyDescent="0.25">
      <c r="A190" s="19" t="s">
        <v>122</v>
      </c>
      <c r="B190" s="5" t="s">
        <v>23</v>
      </c>
      <c r="C190" s="5">
        <v>1</v>
      </c>
      <c r="D190" s="5" t="s">
        <v>125</v>
      </c>
      <c r="E190" s="7">
        <v>0.5</v>
      </c>
      <c r="F190" s="25">
        <v>174</v>
      </c>
      <c r="G190" s="25">
        <v>221.47</v>
      </c>
      <c r="H190" s="25">
        <v>170.9</v>
      </c>
      <c r="I190" s="25">
        <f t="shared" si="7"/>
        <v>188.79</v>
      </c>
      <c r="J190" s="26">
        <f t="shared" si="8"/>
        <v>94.394999999999996</v>
      </c>
    </row>
    <row r="191" spans="1:10" ht="22.5" x14ac:dyDescent="0.25">
      <c r="A191" s="19" t="s">
        <v>38</v>
      </c>
      <c r="B191" s="5" t="s">
        <v>23</v>
      </c>
      <c r="C191" s="5">
        <v>2</v>
      </c>
      <c r="D191" s="5" t="s">
        <v>67</v>
      </c>
      <c r="E191" s="5">
        <v>1</v>
      </c>
      <c r="F191" s="25">
        <v>1.59</v>
      </c>
      <c r="G191" s="25">
        <v>1.5</v>
      </c>
      <c r="H191" s="25">
        <v>1.7</v>
      </c>
      <c r="I191" s="25">
        <f t="shared" ref="I191:I261" si="9">AVERAGE(F191:H191)</f>
        <v>1.5966666666666667</v>
      </c>
      <c r="J191" s="26">
        <f t="shared" si="8"/>
        <v>3.1933333333333334</v>
      </c>
    </row>
    <row r="192" spans="1:10" x14ac:dyDescent="0.25">
      <c r="A192" s="19" t="s">
        <v>63</v>
      </c>
      <c r="B192" s="5" t="s">
        <v>23</v>
      </c>
      <c r="C192" s="5">
        <v>1</v>
      </c>
      <c r="D192" s="5" t="s">
        <v>125</v>
      </c>
      <c r="E192" s="7">
        <v>0.5</v>
      </c>
      <c r="F192" s="25">
        <v>10.36</v>
      </c>
      <c r="G192" s="25">
        <v>10.49</v>
      </c>
      <c r="H192" s="25">
        <v>11.85</v>
      </c>
      <c r="I192" s="25">
        <f t="shared" si="9"/>
        <v>10.9</v>
      </c>
      <c r="J192" s="26">
        <f t="shared" si="8"/>
        <v>5.45</v>
      </c>
    </row>
    <row r="193" spans="1:11" ht="22.5" x14ac:dyDescent="0.25">
      <c r="A193" s="19" t="s">
        <v>34</v>
      </c>
      <c r="B193" s="5" t="s">
        <v>23</v>
      </c>
      <c r="C193" s="5">
        <v>2</v>
      </c>
      <c r="D193" s="5" t="s">
        <v>67</v>
      </c>
      <c r="E193" s="5">
        <v>1</v>
      </c>
      <c r="F193" s="43">
        <v>6.99</v>
      </c>
      <c r="G193" s="43">
        <v>16.18</v>
      </c>
      <c r="H193" s="43">
        <v>6.29</v>
      </c>
      <c r="I193" s="25">
        <f t="shared" si="9"/>
        <v>9.82</v>
      </c>
      <c r="J193" s="26">
        <f t="shared" si="8"/>
        <v>19.64</v>
      </c>
    </row>
    <row r="194" spans="1:11" x14ac:dyDescent="0.25">
      <c r="A194" s="19" t="s">
        <v>62</v>
      </c>
      <c r="B194" s="5" t="s">
        <v>20</v>
      </c>
      <c r="C194" s="5">
        <v>2</v>
      </c>
      <c r="D194" s="5" t="s">
        <v>67</v>
      </c>
      <c r="E194" s="5">
        <v>1</v>
      </c>
      <c r="F194" s="25">
        <v>14.75</v>
      </c>
      <c r="G194" s="25">
        <v>17.5</v>
      </c>
      <c r="H194" s="25">
        <v>16.8</v>
      </c>
      <c r="I194" s="25">
        <f t="shared" si="9"/>
        <v>16.349999999999998</v>
      </c>
      <c r="J194" s="26">
        <f t="shared" si="8"/>
        <v>32.699999999999996</v>
      </c>
    </row>
    <row r="195" spans="1:11" ht="22.5" x14ac:dyDescent="0.25">
      <c r="A195" s="19" t="s">
        <v>86</v>
      </c>
      <c r="B195" s="5" t="s">
        <v>20</v>
      </c>
      <c r="C195" s="5">
        <v>5</v>
      </c>
      <c r="D195" s="5" t="s">
        <v>85</v>
      </c>
      <c r="E195" s="5">
        <v>4</v>
      </c>
      <c r="F195" s="25">
        <v>29.09</v>
      </c>
      <c r="G195" s="25">
        <v>27.64</v>
      </c>
      <c r="H195" s="25">
        <v>26.93</v>
      </c>
      <c r="I195" s="25">
        <f t="shared" si="9"/>
        <v>27.886666666666667</v>
      </c>
      <c r="J195" s="26">
        <f t="shared" si="8"/>
        <v>557.73333333333335</v>
      </c>
    </row>
    <row r="196" spans="1:11" ht="22.5" x14ac:dyDescent="0.25">
      <c r="A196" s="19" t="s">
        <v>56</v>
      </c>
      <c r="B196" s="6" t="s">
        <v>158</v>
      </c>
      <c r="C196" s="5">
        <v>2</v>
      </c>
      <c r="D196" s="5" t="s">
        <v>85</v>
      </c>
      <c r="E196" s="5">
        <v>4</v>
      </c>
      <c r="F196" s="25">
        <v>19.899999999999999</v>
      </c>
      <c r="G196" s="25">
        <v>18.899999999999999</v>
      </c>
      <c r="H196" s="25">
        <v>16.2</v>
      </c>
      <c r="I196" s="25">
        <f t="shared" si="9"/>
        <v>18.333333333333332</v>
      </c>
      <c r="J196" s="26">
        <f t="shared" si="8"/>
        <v>146.66666666666666</v>
      </c>
      <c r="K196" s="56">
        <f>SUM(J182:J196)/12</f>
        <v>172.3016666666667</v>
      </c>
    </row>
    <row r="197" spans="1:11" x14ac:dyDescent="0.25">
      <c r="A197" s="61" t="s">
        <v>41</v>
      </c>
      <c r="B197" s="62"/>
      <c r="C197" s="62"/>
      <c r="D197" s="62"/>
      <c r="E197" s="62"/>
      <c r="F197" s="62"/>
      <c r="G197" s="62"/>
      <c r="H197" s="62"/>
      <c r="I197" s="62"/>
      <c r="J197" s="63"/>
    </row>
    <row r="198" spans="1:11" ht="33.75" x14ac:dyDescent="0.25">
      <c r="A198" s="17" t="s">
        <v>5</v>
      </c>
      <c r="B198" s="10" t="s">
        <v>6</v>
      </c>
      <c r="C198" s="10" t="s">
        <v>7</v>
      </c>
      <c r="D198" s="10" t="s">
        <v>8</v>
      </c>
      <c r="E198" s="10" t="s">
        <v>9</v>
      </c>
      <c r="F198" s="10" t="s">
        <v>10</v>
      </c>
      <c r="G198" s="10" t="s">
        <v>11</v>
      </c>
      <c r="H198" s="10" t="s">
        <v>12</v>
      </c>
      <c r="I198" s="11" t="s">
        <v>13</v>
      </c>
      <c r="J198" s="10" t="s">
        <v>14</v>
      </c>
    </row>
    <row r="199" spans="1:11" ht="22.5" x14ac:dyDescent="0.25">
      <c r="A199" s="19" t="s">
        <v>159</v>
      </c>
      <c r="B199" s="5" t="s">
        <v>23</v>
      </c>
      <c r="C199" s="5">
        <v>1</v>
      </c>
      <c r="D199" s="5" t="s">
        <v>125</v>
      </c>
      <c r="E199" s="7">
        <v>0.5</v>
      </c>
      <c r="F199" s="25">
        <v>14.13</v>
      </c>
      <c r="G199" s="25">
        <v>14.5</v>
      </c>
      <c r="H199" s="25">
        <v>14.18</v>
      </c>
      <c r="I199" s="25">
        <f t="shared" si="9"/>
        <v>14.270000000000001</v>
      </c>
      <c r="J199" s="26">
        <f t="shared" si="8"/>
        <v>7.1350000000000007</v>
      </c>
    </row>
    <row r="200" spans="1:11" ht="22.5" x14ac:dyDescent="0.25">
      <c r="A200" s="19" t="s">
        <v>160</v>
      </c>
      <c r="B200" s="5" t="s">
        <v>23</v>
      </c>
      <c r="C200" s="5">
        <v>1</v>
      </c>
      <c r="D200" s="5" t="s">
        <v>125</v>
      </c>
      <c r="E200" s="7">
        <v>0.5</v>
      </c>
      <c r="F200" s="25">
        <v>16.899999999999999</v>
      </c>
      <c r="G200" s="25">
        <v>14.87</v>
      </c>
      <c r="H200" s="25">
        <v>15.21</v>
      </c>
      <c r="I200" s="25">
        <f t="shared" si="9"/>
        <v>15.659999999999998</v>
      </c>
      <c r="J200" s="26">
        <f t="shared" si="8"/>
        <v>7.8299999999999992</v>
      </c>
    </row>
    <row r="201" spans="1:11" ht="22.5" customHeight="1" x14ac:dyDescent="0.25">
      <c r="A201" s="19" t="s">
        <v>161</v>
      </c>
      <c r="B201" s="5" t="s">
        <v>23</v>
      </c>
      <c r="C201" s="5">
        <v>1</v>
      </c>
      <c r="D201" s="5" t="s">
        <v>125</v>
      </c>
      <c r="E201" s="7">
        <v>0.5</v>
      </c>
      <c r="F201" s="25">
        <v>310.75</v>
      </c>
      <c r="G201" s="25">
        <v>295.8</v>
      </c>
      <c r="H201" s="25">
        <v>305.8</v>
      </c>
      <c r="I201" s="25">
        <f t="shared" si="9"/>
        <v>304.11666666666662</v>
      </c>
      <c r="J201" s="26">
        <f t="shared" si="8"/>
        <v>152.05833333333331</v>
      </c>
    </row>
    <row r="202" spans="1:11" ht="22.5" x14ac:dyDescent="0.25">
      <c r="A202" s="19" t="s">
        <v>162</v>
      </c>
      <c r="B202" s="5" t="s">
        <v>23</v>
      </c>
      <c r="C202" s="5">
        <v>2</v>
      </c>
      <c r="D202" s="5" t="s">
        <v>125</v>
      </c>
      <c r="E202" s="7">
        <v>0.5</v>
      </c>
      <c r="F202" s="25">
        <v>25.99</v>
      </c>
      <c r="G202" s="25">
        <v>23.99</v>
      </c>
      <c r="H202" s="25">
        <v>25.77</v>
      </c>
      <c r="I202" s="25">
        <f t="shared" si="9"/>
        <v>25.25</v>
      </c>
      <c r="J202" s="26">
        <f t="shared" si="8"/>
        <v>25.25</v>
      </c>
    </row>
    <row r="203" spans="1:11" ht="22.5" x14ac:dyDescent="0.25">
      <c r="A203" s="19" t="s">
        <v>163</v>
      </c>
      <c r="B203" s="5" t="s">
        <v>23</v>
      </c>
      <c r="C203" s="5">
        <v>1</v>
      </c>
      <c r="D203" s="5" t="s">
        <v>67</v>
      </c>
      <c r="E203" s="5">
        <v>1</v>
      </c>
      <c r="F203" s="25">
        <v>9.4</v>
      </c>
      <c r="G203" s="25">
        <v>9.94</v>
      </c>
      <c r="H203" s="25">
        <v>8.43</v>
      </c>
      <c r="I203" s="25">
        <f t="shared" si="9"/>
        <v>9.2566666666666659</v>
      </c>
      <c r="J203" s="26">
        <f t="shared" si="8"/>
        <v>9.2566666666666659</v>
      </c>
    </row>
    <row r="204" spans="1:11" ht="22.5" x14ac:dyDescent="0.25">
      <c r="A204" s="19" t="s">
        <v>164</v>
      </c>
      <c r="B204" s="5" t="s">
        <v>23</v>
      </c>
      <c r="C204" s="5">
        <v>1</v>
      </c>
      <c r="D204" s="5" t="s">
        <v>67</v>
      </c>
      <c r="E204" s="5">
        <v>1</v>
      </c>
      <c r="F204" s="25">
        <v>12.99</v>
      </c>
      <c r="G204" s="25">
        <v>14.94</v>
      </c>
      <c r="H204" s="25">
        <v>12.46</v>
      </c>
      <c r="I204" s="25">
        <f t="shared" si="9"/>
        <v>13.463333333333333</v>
      </c>
      <c r="J204" s="26">
        <f t="shared" si="8"/>
        <v>13.463333333333333</v>
      </c>
    </row>
    <row r="205" spans="1:11" ht="22.5" x14ac:dyDescent="0.25">
      <c r="A205" s="19" t="s">
        <v>165</v>
      </c>
      <c r="B205" s="5" t="s">
        <v>23</v>
      </c>
      <c r="C205" s="5">
        <v>1</v>
      </c>
      <c r="D205" s="5" t="s">
        <v>67</v>
      </c>
      <c r="E205" s="5">
        <v>1</v>
      </c>
      <c r="F205" s="25">
        <v>17.920000000000002</v>
      </c>
      <c r="G205" s="25">
        <v>15.37</v>
      </c>
      <c r="H205" s="25">
        <v>16.989999999999998</v>
      </c>
      <c r="I205" s="25">
        <f t="shared" si="9"/>
        <v>16.760000000000002</v>
      </c>
      <c r="J205" s="26">
        <f t="shared" si="8"/>
        <v>16.760000000000002</v>
      </c>
    </row>
    <row r="206" spans="1:11" ht="22.5" x14ac:dyDescent="0.25">
      <c r="A206" s="22" t="s">
        <v>80</v>
      </c>
      <c r="B206" s="5" t="s">
        <v>23</v>
      </c>
      <c r="C206" s="5">
        <v>1</v>
      </c>
      <c r="D206" s="5" t="s">
        <v>67</v>
      </c>
      <c r="E206" s="5">
        <v>1</v>
      </c>
      <c r="F206" s="25">
        <v>29.9</v>
      </c>
      <c r="G206" s="25">
        <v>26.99</v>
      </c>
      <c r="H206" s="25">
        <v>29.69</v>
      </c>
      <c r="I206" s="25">
        <f t="shared" si="9"/>
        <v>28.86</v>
      </c>
      <c r="J206" s="26">
        <f t="shared" si="8"/>
        <v>28.86</v>
      </c>
    </row>
    <row r="207" spans="1:11" ht="22.5" x14ac:dyDescent="0.25">
      <c r="A207" s="19" t="s">
        <v>128</v>
      </c>
      <c r="B207" s="5" t="s">
        <v>23</v>
      </c>
      <c r="C207" s="5">
        <v>1</v>
      </c>
      <c r="D207" s="5" t="s">
        <v>125</v>
      </c>
      <c r="E207" s="7">
        <v>0.5</v>
      </c>
      <c r="F207" s="25">
        <v>44.9</v>
      </c>
      <c r="G207" s="25">
        <v>43.19</v>
      </c>
      <c r="H207" s="25">
        <v>49.99</v>
      </c>
      <c r="I207" s="25">
        <f t="shared" si="9"/>
        <v>46.026666666666671</v>
      </c>
      <c r="J207" s="26">
        <f t="shared" si="8"/>
        <v>23.013333333333335</v>
      </c>
    </row>
    <row r="208" spans="1:11" x14ac:dyDescent="0.25">
      <c r="A208" s="19" t="s">
        <v>166</v>
      </c>
      <c r="B208" s="5" t="s">
        <v>167</v>
      </c>
      <c r="C208" s="5">
        <v>2</v>
      </c>
      <c r="D208" s="5" t="s">
        <v>125</v>
      </c>
      <c r="E208" s="7">
        <v>0.5</v>
      </c>
      <c r="F208" s="25">
        <v>43.9</v>
      </c>
      <c r="G208" s="25">
        <v>42.66</v>
      </c>
      <c r="H208" s="25">
        <v>34.39</v>
      </c>
      <c r="I208" s="25">
        <f t="shared" si="9"/>
        <v>40.31666666666667</v>
      </c>
      <c r="J208" s="26">
        <f t="shared" si="8"/>
        <v>40.31666666666667</v>
      </c>
    </row>
    <row r="209" spans="1:11" ht="22.5" x14ac:dyDescent="0.25">
      <c r="A209" s="19" t="s">
        <v>116</v>
      </c>
      <c r="B209" s="5" t="s">
        <v>167</v>
      </c>
      <c r="C209" s="5">
        <v>1</v>
      </c>
      <c r="D209" s="5" t="s">
        <v>125</v>
      </c>
      <c r="E209" s="7">
        <v>0.5</v>
      </c>
      <c r="F209" s="25">
        <v>106.99</v>
      </c>
      <c r="G209" s="25">
        <v>102.99</v>
      </c>
      <c r="H209" s="25">
        <v>177.9</v>
      </c>
      <c r="I209" s="25">
        <f t="shared" si="9"/>
        <v>129.29333333333332</v>
      </c>
      <c r="J209" s="26">
        <f t="shared" si="8"/>
        <v>64.646666666666661</v>
      </c>
    </row>
    <row r="210" spans="1:11" x14ac:dyDescent="0.25">
      <c r="A210" s="19" t="s">
        <v>112</v>
      </c>
      <c r="B210" s="5" t="s">
        <v>168</v>
      </c>
      <c r="C210" s="5">
        <v>1</v>
      </c>
      <c r="D210" s="5" t="s">
        <v>125</v>
      </c>
      <c r="E210" s="7">
        <v>0.5</v>
      </c>
      <c r="F210" s="25">
        <v>54.9</v>
      </c>
      <c r="G210" s="25">
        <v>67.12</v>
      </c>
      <c r="H210" s="25">
        <v>76.819999999999993</v>
      </c>
      <c r="I210" s="25">
        <f t="shared" si="9"/>
        <v>66.28</v>
      </c>
      <c r="J210" s="26">
        <f t="shared" si="8"/>
        <v>33.14</v>
      </c>
    </row>
    <row r="211" spans="1:11" ht="22.5" x14ac:dyDescent="0.25">
      <c r="A211" s="19" t="s">
        <v>169</v>
      </c>
      <c r="B211" s="5" t="s">
        <v>23</v>
      </c>
      <c r="C211" s="5">
        <v>4</v>
      </c>
      <c r="D211" s="5" t="s">
        <v>125</v>
      </c>
      <c r="E211" s="7">
        <v>0.5</v>
      </c>
      <c r="F211" s="25">
        <v>237.5</v>
      </c>
      <c r="G211" s="25">
        <v>228.34</v>
      </c>
      <c r="H211" s="25">
        <v>233.6</v>
      </c>
      <c r="I211" s="25">
        <f t="shared" si="9"/>
        <v>233.14666666666668</v>
      </c>
      <c r="J211" s="26">
        <f t="shared" si="8"/>
        <v>466.29333333333335</v>
      </c>
    </row>
    <row r="212" spans="1:11" ht="22.5" x14ac:dyDescent="0.25">
      <c r="A212" s="22" t="s">
        <v>170</v>
      </c>
      <c r="B212" s="5" t="s">
        <v>35</v>
      </c>
      <c r="C212" s="5">
        <v>1</v>
      </c>
      <c r="D212" s="5" t="s">
        <v>91</v>
      </c>
      <c r="E212" s="5">
        <v>1</v>
      </c>
      <c r="F212" s="25">
        <v>182.19</v>
      </c>
      <c r="G212" s="25">
        <v>209.9</v>
      </c>
      <c r="H212" s="25">
        <v>198</v>
      </c>
      <c r="I212" s="25">
        <f t="shared" si="9"/>
        <v>196.69666666666669</v>
      </c>
      <c r="J212" s="26">
        <f t="shared" si="8"/>
        <v>196.69666666666669</v>
      </c>
    </row>
    <row r="213" spans="1:11" ht="22.5" x14ac:dyDescent="0.25">
      <c r="A213" s="22" t="s">
        <v>77</v>
      </c>
      <c r="B213" s="5" t="s">
        <v>35</v>
      </c>
      <c r="C213" s="5">
        <v>1</v>
      </c>
      <c r="D213" s="5" t="s">
        <v>125</v>
      </c>
      <c r="E213" s="7">
        <v>0.5</v>
      </c>
      <c r="F213" s="25">
        <v>399.9</v>
      </c>
      <c r="G213" s="25">
        <v>329.98</v>
      </c>
      <c r="H213" s="25">
        <v>309.89999999999998</v>
      </c>
      <c r="I213" s="25">
        <f t="shared" si="9"/>
        <v>346.59333333333331</v>
      </c>
      <c r="J213" s="26">
        <f t="shared" si="8"/>
        <v>173.29666666666665</v>
      </c>
    </row>
    <row r="214" spans="1:11" ht="22.5" x14ac:dyDescent="0.25">
      <c r="A214" s="22" t="s">
        <v>171</v>
      </c>
      <c r="B214" s="5" t="s">
        <v>35</v>
      </c>
      <c r="C214" s="5">
        <v>1</v>
      </c>
      <c r="D214" s="5" t="s">
        <v>125</v>
      </c>
      <c r="E214" s="7">
        <v>0.5</v>
      </c>
      <c r="F214" s="25">
        <v>259.89999999999998</v>
      </c>
      <c r="G214" s="25">
        <v>219.9</v>
      </c>
      <c r="H214" s="25">
        <v>199</v>
      </c>
      <c r="I214" s="25">
        <f t="shared" si="9"/>
        <v>226.26666666666665</v>
      </c>
      <c r="J214" s="26">
        <f t="shared" si="8"/>
        <v>113.13333333333333</v>
      </c>
    </row>
    <row r="215" spans="1:11" ht="22.5" x14ac:dyDescent="0.25">
      <c r="A215" s="22" t="s">
        <v>172</v>
      </c>
      <c r="B215" s="5" t="s">
        <v>35</v>
      </c>
      <c r="C215" s="5">
        <v>1</v>
      </c>
      <c r="D215" s="5" t="s">
        <v>125</v>
      </c>
      <c r="E215" s="7">
        <v>0.5</v>
      </c>
      <c r="F215" s="25">
        <v>653.45000000000005</v>
      </c>
      <c r="G215" s="25">
        <v>622</v>
      </c>
      <c r="H215" s="25">
        <v>613</v>
      </c>
      <c r="I215" s="25">
        <f t="shared" si="9"/>
        <v>629.48333333333335</v>
      </c>
      <c r="J215" s="26">
        <f t="shared" si="8"/>
        <v>314.74166666666667</v>
      </c>
    </row>
    <row r="216" spans="1:11" ht="33.75" x14ac:dyDescent="0.25">
      <c r="A216" s="22" t="s">
        <v>173</v>
      </c>
      <c r="B216" s="5" t="s">
        <v>35</v>
      </c>
      <c r="C216" s="5">
        <v>1</v>
      </c>
      <c r="D216" s="5" t="s">
        <v>125</v>
      </c>
      <c r="E216" s="7">
        <v>0.5</v>
      </c>
      <c r="F216" s="25">
        <v>169.9</v>
      </c>
      <c r="G216" s="25">
        <v>124.9</v>
      </c>
      <c r="H216" s="25">
        <v>124.99</v>
      </c>
      <c r="I216" s="25">
        <f t="shared" si="9"/>
        <v>139.93</v>
      </c>
      <c r="J216" s="26">
        <f t="shared" si="8"/>
        <v>69.965000000000003</v>
      </c>
    </row>
    <row r="217" spans="1:11" x14ac:dyDescent="0.25">
      <c r="A217" s="22" t="s">
        <v>174</v>
      </c>
      <c r="B217" s="5" t="s">
        <v>35</v>
      </c>
      <c r="C217" s="5">
        <v>1</v>
      </c>
      <c r="D217" s="5" t="s">
        <v>125</v>
      </c>
      <c r="E217" s="7">
        <v>0.5</v>
      </c>
      <c r="F217" s="25">
        <v>58.97</v>
      </c>
      <c r="G217" s="25">
        <v>60.66</v>
      </c>
      <c r="H217" s="25">
        <v>66.87</v>
      </c>
      <c r="I217" s="25">
        <f t="shared" si="9"/>
        <v>62.166666666666664</v>
      </c>
      <c r="J217" s="26">
        <f t="shared" ref="J217:J290" si="10">I217*C217*E217</f>
        <v>31.083333333333332</v>
      </c>
    </row>
    <row r="218" spans="1:11" x14ac:dyDescent="0.25">
      <c r="A218" s="22" t="s">
        <v>175</v>
      </c>
      <c r="B218" s="5" t="s">
        <v>35</v>
      </c>
      <c r="C218" s="5">
        <v>1</v>
      </c>
      <c r="D218" s="5" t="s">
        <v>125</v>
      </c>
      <c r="E218" s="7">
        <v>0.5</v>
      </c>
      <c r="F218" s="25">
        <v>56.9</v>
      </c>
      <c r="G218" s="25">
        <v>58</v>
      </c>
      <c r="H218" s="25">
        <v>57</v>
      </c>
      <c r="I218" s="25">
        <f t="shared" si="9"/>
        <v>57.300000000000004</v>
      </c>
      <c r="J218" s="26">
        <f t="shared" si="10"/>
        <v>28.650000000000002</v>
      </c>
    </row>
    <row r="219" spans="1:11" x14ac:dyDescent="0.25">
      <c r="A219" s="22" t="s">
        <v>176</v>
      </c>
      <c r="B219" s="5" t="s">
        <v>35</v>
      </c>
      <c r="C219" s="5">
        <v>1</v>
      </c>
      <c r="D219" s="5" t="s">
        <v>125</v>
      </c>
      <c r="E219" s="7">
        <v>0.5</v>
      </c>
      <c r="F219" s="25">
        <v>43.78</v>
      </c>
      <c r="G219" s="25">
        <v>37.5</v>
      </c>
      <c r="H219" s="25">
        <v>35.049999999999997</v>
      </c>
      <c r="I219" s="25">
        <f t="shared" si="9"/>
        <v>38.776666666666664</v>
      </c>
      <c r="J219" s="26">
        <f t="shared" si="10"/>
        <v>19.388333333333332</v>
      </c>
    </row>
    <row r="220" spans="1:11" ht="22.5" x14ac:dyDescent="0.25">
      <c r="A220" s="47" t="s">
        <v>177</v>
      </c>
      <c r="B220" s="9" t="s">
        <v>35</v>
      </c>
      <c r="C220" s="9">
        <v>1</v>
      </c>
      <c r="D220" s="9" t="s">
        <v>91</v>
      </c>
      <c r="E220" s="9">
        <v>1</v>
      </c>
      <c r="F220" s="45">
        <v>78.97</v>
      </c>
      <c r="G220" s="45">
        <v>85.9</v>
      </c>
      <c r="H220" s="45">
        <v>95.3</v>
      </c>
      <c r="I220" s="45">
        <f t="shared" si="9"/>
        <v>86.723333333333343</v>
      </c>
      <c r="J220" s="46">
        <f t="shared" si="10"/>
        <v>86.723333333333343</v>
      </c>
    </row>
    <row r="221" spans="1:11" x14ac:dyDescent="0.25">
      <c r="A221" s="31" t="s">
        <v>28</v>
      </c>
      <c r="B221" s="40"/>
      <c r="C221" s="40"/>
      <c r="D221" s="40"/>
      <c r="E221" s="40"/>
      <c r="F221" s="33"/>
      <c r="G221" s="33"/>
      <c r="H221" s="33"/>
      <c r="I221" s="33"/>
      <c r="J221" s="34">
        <f>SUM(J182,J183,J184,J185,J186,J187,J188,J189,J190,J191,J192,J193,J194,J195,J196,J199,J200,J201,J202,J203,J204,J205,J206,J207,J208,J209,J210,J211,J212,J213,J214,J215,J216,J217,J218,J219,J220)</f>
        <v>3989.3216666666676</v>
      </c>
      <c r="K221" s="56">
        <f>SUM(J199:J220)/12</f>
        <v>160.14180555555558</v>
      </c>
    </row>
    <row r="222" spans="1:11" x14ac:dyDescent="0.25">
      <c r="A222" s="49"/>
      <c r="B222" s="36"/>
      <c r="C222" s="36"/>
      <c r="D222" s="36"/>
      <c r="E222" s="36"/>
      <c r="F222" s="38"/>
      <c r="G222" s="38"/>
      <c r="H222" s="38"/>
      <c r="I222" s="38"/>
      <c r="J222" s="39"/>
    </row>
    <row r="223" spans="1:11" x14ac:dyDescent="0.25">
      <c r="A223" s="49"/>
      <c r="B223" s="36"/>
      <c r="C223" s="36"/>
      <c r="D223" s="36"/>
      <c r="E223" s="36"/>
      <c r="F223" s="38"/>
      <c r="G223" s="38"/>
      <c r="H223" s="38"/>
      <c r="I223" s="38"/>
      <c r="J223" s="39"/>
    </row>
    <row r="224" spans="1:11" x14ac:dyDescent="0.25">
      <c r="A224" s="49"/>
      <c r="B224" s="36"/>
      <c r="C224" s="36"/>
      <c r="D224" s="36"/>
      <c r="E224" s="36"/>
      <c r="F224" s="38"/>
      <c r="G224" s="38"/>
      <c r="H224" s="38"/>
      <c r="I224" s="38"/>
      <c r="J224" s="39"/>
    </row>
    <row r="225" spans="1:11" x14ac:dyDescent="0.25">
      <c r="A225" s="67" t="s">
        <v>178</v>
      </c>
      <c r="B225" s="67"/>
      <c r="C225" s="67"/>
      <c r="D225" s="67"/>
      <c r="E225" s="67"/>
      <c r="F225" s="67"/>
      <c r="G225" s="67"/>
      <c r="H225" s="67"/>
      <c r="I225" s="67"/>
      <c r="J225" s="67"/>
    </row>
    <row r="226" spans="1:11" x14ac:dyDescent="0.25">
      <c r="A226" s="61" t="s">
        <v>1</v>
      </c>
      <c r="B226" s="62"/>
      <c r="C226" s="62"/>
      <c r="D226" s="62"/>
      <c r="E226" s="62"/>
      <c r="F226" s="62"/>
      <c r="G226" s="62"/>
      <c r="H226" s="62"/>
      <c r="I226" s="62"/>
      <c r="J226" s="63"/>
    </row>
    <row r="227" spans="1:11" ht="33.75" x14ac:dyDescent="0.25">
      <c r="A227" s="17" t="s">
        <v>5</v>
      </c>
      <c r="B227" s="10" t="s">
        <v>6</v>
      </c>
      <c r="C227" s="10" t="s">
        <v>7</v>
      </c>
      <c r="D227" s="10" t="s">
        <v>8</v>
      </c>
      <c r="E227" s="10" t="s">
        <v>9</v>
      </c>
      <c r="F227" s="10" t="s">
        <v>10</v>
      </c>
      <c r="G227" s="10" t="s">
        <v>11</v>
      </c>
      <c r="H227" s="10" t="s">
        <v>12</v>
      </c>
      <c r="I227" s="11" t="s">
        <v>13</v>
      </c>
      <c r="J227" s="10" t="s">
        <v>14</v>
      </c>
    </row>
    <row r="228" spans="1:11" ht="90" x14ac:dyDescent="0.25">
      <c r="A228" s="19" t="s">
        <v>30</v>
      </c>
      <c r="B228" s="12" t="s">
        <v>23</v>
      </c>
      <c r="C228" s="12">
        <v>2</v>
      </c>
      <c r="D228" s="12" t="s">
        <v>17</v>
      </c>
      <c r="E228" s="8">
        <v>2</v>
      </c>
      <c r="F228" s="25">
        <v>85</v>
      </c>
      <c r="G228" s="25">
        <v>73.89</v>
      </c>
      <c r="H228" s="25">
        <v>66.900000000000006</v>
      </c>
      <c r="I228" s="25">
        <f t="shared" si="9"/>
        <v>75.263333333333335</v>
      </c>
      <c r="J228" s="26">
        <f t="shared" si="10"/>
        <v>301.05333333333334</v>
      </c>
    </row>
    <row r="229" spans="1:11" ht="22.5" x14ac:dyDescent="0.25">
      <c r="A229" s="19" t="s">
        <v>51</v>
      </c>
      <c r="B229" s="12" t="s">
        <v>23</v>
      </c>
      <c r="C229" s="12">
        <v>2</v>
      </c>
      <c r="D229" s="12" t="s">
        <v>17</v>
      </c>
      <c r="E229" s="8">
        <v>2</v>
      </c>
      <c r="F229" s="25">
        <v>55</v>
      </c>
      <c r="G229" s="25">
        <v>49.9</v>
      </c>
      <c r="H229" s="25">
        <v>34.99</v>
      </c>
      <c r="I229" s="25">
        <f t="shared" si="9"/>
        <v>46.63</v>
      </c>
      <c r="J229" s="26">
        <f t="shared" si="10"/>
        <v>186.52</v>
      </c>
    </row>
    <row r="230" spans="1:11" x14ac:dyDescent="0.25">
      <c r="A230" s="19" t="s">
        <v>179</v>
      </c>
      <c r="B230" s="12" t="s">
        <v>20</v>
      </c>
      <c r="C230" s="12">
        <v>2</v>
      </c>
      <c r="D230" s="12" t="s">
        <v>17</v>
      </c>
      <c r="E230" s="8">
        <v>2</v>
      </c>
      <c r="F230" s="25">
        <v>60.84</v>
      </c>
      <c r="G230" s="25">
        <v>63.12</v>
      </c>
      <c r="H230" s="25">
        <v>58.42</v>
      </c>
      <c r="I230" s="25">
        <f t="shared" si="9"/>
        <v>60.793333333333329</v>
      </c>
      <c r="J230" s="26">
        <f t="shared" si="10"/>
        <v>243.17333333333332</v>
      </c>
    </row>
    <row r="231" spans="1:11" x14ac:dyDescent="0.25">
      <c r="A231" s="19" t="s">
        <v>87</v>
      </c>
      <c r="B231" s="12" t="s">
        <v>20</v>
      </c>
      <c r="C231" s="12">
        <v>2</v>
      </c>
      <c r="D231" s="12" t="s">
        <v>17</v>
      </c>
      <c r="E231" s="8">
        <v>2</v>
      </c>
      <c r="F231" s="25">
        <v>1.5</v>
      </c>
      <c r="G231" s="25">
        <v>1.6</v>
      </c>
      <c r="H231" s="25">
        <v>1.48</v>
      </c>
      <c r="I231" s="25">
        <f t="shared" si="9"/>
        <v>1.5266666666666666</v>
      </c>
      <c r="J231" s="26">
        <f t="shared" si="10"/>
        <v>6.1066666666666665</v>
      </c>
    </row>
    <row r="232" spans="1:11" x14ac:dyDescent="0.25">
      <c r="A232" s="31" t="s">
        <v>28</v>
      </c>
      <c r="B232" s="40"/>
      <c r="C232" s="40"/>
      <c r="D232" s="40"/>
      <c r="E232" s="32"/>
      <c r="F232" s="33"/>
      <c r="G232" s="33"/>
      <c r="H232" s="33"/>
      <c r="I232" s="33"/>
      <c r="J232" s="34">
        <f>SUM(J228:J231)</f>
        <v>736.85333333333335</v>
      </c>
      <c r="K232" s="56">
        <f>SUM(J228:J231)/12</f>
        <v>61.404444444444444</v>
      </c>
    </row>
    <row r="233" spans="1:11" x14ac:dyDescent="0.25">
      <c r="A233" s="35"/>
      <c r="B233" s="16"/>
      <c r="C233" s="16"/>
      <c r="D233" s="16"/>
      <c r="E233" s="37"/>
      <c r="F233" s="38"/>
      <c r="G233" s="38"/>
      <c r="H233" s="38"/>
      <c r="I233" s="38"/>
      <c r="J233" s="39"/>
    </row>
    <row r="234" spans="1:11" x14ac:dyDescent="0.25">
      <c r="A234" s="35"/>
      <c r="B234" s="16"/>
      <c r="C234" s="16"/>
      <c r="D234" s="16"/>
      <c r="E234" s="37"/>
      <c r="F234" s="38"/>
      <c r="G234" s="38"/>
      <c r="H234" s="38"/>
      <c r="I234" s="38"/>
      <c r="J234" s="39"/>
    </row>
    <row r="235" spans="1:11" x14ac:dyDescent="0.25">
      <c r="A235" s="35"/>
      <c r="B235" s="16"/>
      <c r="C235" s="16"/>
      <c r="D235" s="16"/>
      <c r="E235" s="37"/>
      <c r="F235" s="38"/>
      <c r="G235" s="38"/>
      <c r="H235" s="38"/>
      <c r="I235" s="38"/>
      <c r="J235" s="39"/>
    </row>
    <row r="236" spans="1:11" x14ac:dyDescent="0.25">
      <c r="A236" s="67" t="s">
        <v>180</v>
      </c>
      <c r="B236" s="67"/>
      <c r="C236" s="67"/>
      <c r="D236" s="67"/>
      <c r="E236" s="67"/>
      <c r="F236" s="67"/>
      <c r="G236" s="67"/>
      <c r="H236" s="67"/>
      <c r="I236" s="67"/>
      <c r="J236" s="67"/>
    </row>
    <row r="237" spans="1:11" x14ac:dyDescent="0.25">
      <c r="A237" s="61" t="s">
        <v>1</v>
      </c>
      <c r="B237" s="62"/>
      <c r="C237" s="62"/>
      <c r="D237" s="62"/>
      <c r="E237" s="62"/>
      <c r="F237" s="62"/>
      <c r="G237" s="62"/>
      <c r="H237" s="62"/>
      <c r="I237" s="62"/>
      <c r="J237" s="63"/>
    </row>
    <row r="238" spans="1:11" ht="33.75" x14ac:dyDescent="0.25">
      <c r="A238" s="17" t="s">
        <v>5</v>
      </c>
      <c r="B238" s="10" t="s">
        <v>6</v>
      </c>
      <c r="C238" s="10" t="s">
        <v>7</v>
      </c>
      <c r="D238" s="10" t="s">
        <v>8</v>
      </c>
      <c r="E238" s="10" t="s">
        <v>9</v>
      </c>
      <c r="F238" s="10" t="s">
        <v>10</v>
      </c>
      <c r="G238" s="10" t="s">
        <v>11</v>
      </c>
      <c r="H238" s="10" t="s">
        <v>12</v>
      </c>
      <c r="I238" s="11" t="s">
        <v>13</v>
      </c>
      <c r="J238" s="10" t="s">
        <v>14</v>
      </c>
    </row>
    <row r="239" spans="1:11" ht="90" x14ac:dyDescent="0.25">
      <c r="A239" s="18" t="s">
        <v>30</v>
      </c>
      <c r="B239" s="6" t="s">
        <v>23</v>
      </c>
      <c r="C239" s="5">
        <v>2</v>
      </c>
      <c r="D239" s="8" t="s">
        <v>17</v>
      </c>
      <c r="E239" s="8">
        <v>2</v>
      </c>
      <c r="F239" s="43">
        <v>85</v>
      </c>
      <c r="G239" s="43">
        <v>73.89</v>
      </c>
      <c r="H239" s="43">
        <v>66.900000000000006</v>
      </c>
      <c r="I239" s="25">
        <f t="shared" si="9"/>
        <v>75.263333333333335</v>
      </c>
      <c r="J239" s="26">
        <f t="shared" si="10"/>
        <v>301.05333333333334</v>
      </c>
    </row>
    <row r="240" spans="1:11" ht="22.5" x14ac:dyDescent="0.25">
      <c r="A240" s="19" t="s">
        <v>51</v>
      </c>
      <c r="B240" s="6" t="s">
        <v>23</v>
      </c>
      <c r="C240" s="5">
        <v>2</v>
      </c>
      <c r="D240" s="8" t="s">
        <v>17</v>
      </c>
      <c r="E240" s="8">
        <v>2</v>
      </c>
      <c r="F240" s="43">
        <v>55</v>
      </c>
      <c r="G240" s="43">
        <v>49.9</v>
      </c>
      <c r="H240" s="43">
        <v>34.99</v>
      </c>
      <c r="I240" s="25">
        <f t="shared" si="9"/>
        <v>46.63</v>
      </c>
      <c r="J240" s="26">
        <f t="shared" si="10"/>
        <v>186.52</v>
      </c>
    </row>
    <row r="241" spans="1:11" ht="22.5" x14ac:dyDescent="0.25">
      <c r="A241" s="19" t="s">
        <v>52</v>
      </c>
      <c r="B241" s="6" t="s">
        <v>23</v>
      </c>
      <c r="C241" s="5">
        <v>1</v>
      </c>
      <c r="D241" s="8" t="s">
        <v>17</v>
      </c>
      <c r="E241" s="8">
        <v>2</v>
      </c>
      <c r="F241" s="43">
        <v>25</v>
      </c>
      <c r="G241" s="43">
        <v>41.98</v>
      </c>
      <c r="H241" s="43">
        <v>35.54</v>
      </c>
      <c r="I241" s="25">
        <f t="shared" si="9"/>
        <v>34.173333333333325</v>
      </c>
      <c r="J241" s="26">
        <f t="shared" si="10"/>
        <v>68.34666666666665</v>
      </c>
    </row>
    <row r="242" spans="1:11" x14ac:dyDescent="0.25">
      <c r="A242" s="18" t="s">
        <v>181</v>
      </c>
      <c r="B242" s="6" t="s">
        <v>23</v>
      </c>
      <c r="C242" s="5">
        <v>1</v>
      </c>
      <c r="D242" s="8" t="s">
        <v>17</v>
      </c>
      <c r="E242" s="8">
        <v>2</v>
      </c>
      <c r="F242" s="43">
        <v>36.840000000000003</v>
      </c>
      <c r="G242" s="43">
        <v>49.9</v>
      </c>
      <c r="H242" s="43">
        <v>49.99</v>
      </c>
      <c r="I242" s="25">
        <f t="shared" si="9"/>
        <v>45.576666666666675</v>
      </c>
      <c r="J242" s="26">
        <f t="shared" si="10"/>
        <v>91.15333333333335</v>
      </c>
    </row>
    <row r="243" spans="1:11" ht="22.5" x14ac:dyDescent="0.25">
      <c r="A243" s="18" t="s">
        <v>34</v>
      </c>
      <c r="B243" s="6" t="s">
        <v>23</v>
      </c>
      <c r="C243" s="5">
        <v>2</v>
      </c>
      <c r="D243" s="8" t="s">
        <v>17</v>
      </c>
      <c r="E243" s="8">
        <v>2</v>
      </c>
      <c r="F243" s="43">
        <v>4.3899999999999997</v>
      </c>
      <c r="G243" s="43">
        <v>3.99</v>
      </c>
      <c r="H243" s="43">
        <v>3.11</v>
      </c>
      <c r="I243" s="25">
        <f t="shared" si="9"/>
        <v>3.8299999999999996</v>
      </c>
      <c r="J243" s="26">
        <f t="shared" si="10"/>
        <v>15.319999999999999</v>
      </c>
    </row>
    <row r="244" spans="1:11" ht="22.5" x14ac:dyDescent="0.25">
      <c r="A244" s="18" t="s">
        <v>56</v>
      </c>
      <c r="B244" s="6" t="s">
        <v>84</v>
      </c>
      <c r="C244" s="5">
        <v>1</v>
      </c>
      <c r="D244" s="8" t="s">
        <v>85</v>
      </c>
      <c r="E244" s="5">
        <v>4</v>
      </c>
      <c r="F244" s="43">
        <v>19.899999999999999</v>
      </c>
      <c r="G244" s="43">
        <v>18.899999999999999</v>
      </c>
      <c r="H244" s="43">
        <v>16.2</v>
      </c>
      <c r="I244" s="25">
        <f t="shared" si="9"/>
        <v>18.333333333333332</v>
      </c>
      <c r="J244" s="26">
        <f t="shared" si="10"/>
        <v>73.333333333333329</v>
      </c>
    </row>
    <row r="245" spans="1:11" ht="22.5" x14ac:dyDescent="0.25">
      <c r="A245" s="18" t="s">
        <v>86</v>
      </c>
      <c r="B245" s="6" t="s">
        <v>20</v>
      </c>
      <c r="C245" s="5">
        <v>1</v>
      </c>
      <c r="D245" s="8" t="s">
        <v>85</v>
      </c>
      <c r="E245" s="5">
        <v>4</v>
      </c>
      <c r="F245" s="43">
        <v>29.09</v>
      </c>
      <c r="G245" s="43">
        <v>27.64</v>
      </c>
      <c r="H245" s="43">
        <v>26.93</v>
      </c>
      <c r="I245" s="25">
        <f t="shared" si="9"/>
        <v>27.886666666666667</v>
      </c>
      <c r="J245" s="26">
        <f t="shared" si="10"/>
        <v>111.54666666666667</v>
      </c>
    </row>
    <row r="246" spans="1:11" x14ac:dyDescent="0.25">
      <c r="A246" s="18" t="s">
        <v>87</v>
      </c>
      <c r="B246" s="6" t="s">
        <v>20</v>
      </c>
      <c r="C246" s="5">
        <v>2</v>
      </c>
      <c r="D246" s="8" t="s">
        <v>17</v>
      </c>
      <c r="E246" s="8">
        <v>2</v>
      </c>
      <c r="F246" s="43">
        <v>1.5</v>
      </c>
      <c r="G246" s="43">
        <v>1.6</v>
      </c>
      <c r="H246" s="43">
        <v>1.48</v>
      </c>
      <c r="I246" s="25">
        <f t="shared" si="9"/>
        <v>1.5266666666666666</v>
      </c>
      <c r="J246" s="26">
        <f t="shared" si="10"/>
        <v>6.1066666666666665</v>
      </c>
    </row>
    <row r="247" spans="1:11" ht="33.75" x14ac:dyDescent="0.25">
      <c r="A247" s="18" t="s">
        <v>60</v>
      </c>
      <c r="B247" s="6" t="s">
        <v>23</v>
      </c>
      <c r="C247" s="5">
        <v>2</v>
      </c>
      <c r="D247" s="8" t="s">
        <v>17</v>
      </c>
      <c r="E247" s="8">
        <v>2</v>
      </c>
      <c r="F247" s="43">
        <v>78.989999999999995</v>
      </c>
      <c r="G247" s="43">
        <v>68.900000000000006</v>
      </c>
      <c r="H247" s="43">
        <v>67.8</v>
      </c>
      <c r="I247" s="25">
        <f t="shared" si="9"/>
        <v>71.896666666666661</v>
      </c>
      <c r="J247" s="26">
        <f t="shared" si="10"/>
        <v>287.58666666666664</v>
      </c>
    </row>
    <row r="248" spans="1:11" x14ac:dyDescent="0.25">
      <c r="A248" s="18" t="s">
        <v>62</v>
      </c>
      <c r="B248" s="6" t="s">
        <v>20</v>
      </c>
      <c r="C248" s="5">
        <v>2</v>
      </c>
      <c r="D248" s="8" t="s">
        <v>17</v>
      </c>
      <c r="E248" s="8">
        <v>2</v>
      </c>
      <c r="F248" s="43">
        <v>14.75</v>
      </c>
      <c r="G248" s="43">
        <v>17.5</v>
      </c>
      <c r="H248" s="43">
        <v>16.8</v>
      </c>
      <c r="I248" s="25">
        <f t="shared" si="9"/>
        <v>16.349999999999998</v>
      </c>
      <c r="J248" s="26">
        <f t="shared" si="10"/>
        <v>65.399999999999991</v>
      </c>
    </row>
    <row r="249" spans="1:11" x14ac:dyDescent="0.25">
      <c r="A249" s="18" t="s">
        <v>88</v>
      </c>
      <c r="B249" s="6" t="s">
        <v>23</v>
      </c>
      <c r="C249" s="8">
        <v>1</v>
      </c>
      <c r="D249" s="8" t="s">
        <v>67</v>
      </c>
      <c r="E249" s="5">
        <v>1</v>
      </c>
      <c r="F249" s="43">
        <v>10.36</v>
      </c>
      <c r="G249" s="43">
        <v>10.49</v>
      </c>
      <c r="H249" s="43">
        <v>11.85</v>
      </c>
      <c r="I249" s="25">
        <f t="shared" si="9"/>
        <v>10.9</v>
      </c>
      <c r="J249" s="26">
        <f t="shared" si="10"/>
        <v>10.9</v>
      </c>
    </row>
    <row r="250" spans="1:11" ht="22.5" x14ac:dyDescent="0.25">
      <c r="A250" s="18" t="s">
        <v>38</v>
      </c>
      <c r="B250" s="6" t="s">
        <v>23</v>
      </c>
      <c r="C250" s="8">
        <v>3</v>
      </c>
      <c r="D250" s="8" t="s">
        <v>17</v>
      </c>
      <c r="E250" s="8">
        <v>2</v>
      </c>
      <c r="F250" s="43">
        <v>1.59</v>
      </c>
      <c r="G250" s="43">
        <v>1.5</v>
      </c>
      <c r="H250" s="43">
        <v>1.7</v>
      </c>
      <c r="I250" s="25">
        <f t="shared" si="9"/>
        <v>1.5966666666666667</v>
      </c>
      <c r="J250" s="26">
        <f t="shared" si="10"/>
        <v>9.58</v>
      </c>
    </row>
    <row r="251" spans="1:11" x14ac:dyDescent="0.25">
      <c r="A251" s="18" t="s">
        <v>89</v>
      </c>
      <c r="B251" s="6" t="s">
        <v>20</v>
      </c>
      <c r="C251" s="8">
        <v>1</v>
      </c>
      <c r="D251" s="8" t="s">
        <v>67</v>
      </c>
      <c r="E251" s="5">
        <v>1</v>
      </c>
      <c r="F251" s="43">
        <v>179.9</v>
      </c>
      <c r="G251" s="43">
        <v>184.29</v>
      </c>
      <c r="H251" s="43">
        <v>199.5</v>
      </c>
      <c r="I251" s="25">
        <f t="shared" si="9"/>
        <v>187.89666666666668</v>
      </c>
      <c r="J251" s="26">
        <f t="shared" si="10"/>
        <v>187.89666666666668</v>
      </c>
    </row>
    <row r="252" spans="1:11" ht="22.5" x14ac:dyDescent="0.25">
      <c r="A252" s="18" t="s">
        <v>64</v>
      </c>
      <c r="B252" s="6" t="s">
        <v>23</v>
      </c>
      <c r="C252" s="8">
        <v>1</v>
      </c>
      <c r="D252" s="8" t="s">
        <v>67</v>
      </c>
      <c r="E252" s="5">
        <v>1</v>
      </c>
      <c r="F252" s="43">
        <v>175.5</v>
      </c>
      <c r="G252" s="43">
        <v>188.01</v>
      </c>
      <c r="H252" s="43">
        <v>109.9</v>
      </c>
      <c r="I252" s="25">
        <f t="shared" si="9"/>
        <v>157.80333333333331</v>
      </c>
      <c r="J252" s="26">
        <f t="shared" si="10"/>
        <v>157.80333333333331</v>
      </c>
      <c r="K252" s="56">
        <f>SUM(J239:J252)/12</f>
        <v>131.04555555555558</v>
      </c>
    </row>
    <row r="253" spans="1:11" x14ac:dyDescent="0.25">
      <c r="A253" s="61" t="s">
        <v>41</v>
      </c>
      <c r="B253" s="62"/>
      <c r="C253" s="62"/>
      <c r="D253" s="62"/>
      <c r="E253" s="62"/>
      <c r="F253" s="62"/>
      <c r="G253" s="62"/>
      <c r="H253" s="62"/>
      <c r="I253" s="62"/>
      <c r="J253" s="63"/>
    </row>
    <row r="254" spans="1:11" ht="33.75" x14ac:dyDescent="0.25">
      <c r="A254" s="17" t="s">
        <v>5</v>
      </c>
      <c r="B254" s="10" t="s">
        <v>6</v>
      </c>
      <c r="C254" s="10" t="s">
        <v>7</v>
      </c>
      <c r="D254" s="10" t="s">
        <v>8</v>
      </c>
      <c r="E254" s="10" t="s">
        <v>9</v>
      </c>
      <c r="F254" s="10" t="s">
        <v>10</v>
      </c>
      <c r="G254" s="10" t="s">
        <v>11</v>
      </c>
      <c r="H254" s="10" t="s">
        <v>12</v>
      </c>
      <c r="I254" s="11" t="s">
        <v>13</v>
      </c>
      <c r="J254" s="10" t="s">
        <v>14</v>
      </c>
    </row>
    <row r="255" spans="1:11" x14ac:dyDescent="0.25">
      <c r="A255" s="21" t="s">
        <v>92</v>
      </c>
      <c r="B255" s="8" t="s">
        <v>23</v>
      </c>
      <c r="C255" s="8">
        <v>2</v>
      </c>
      <c r="D255" s="8" t="s">
        <v>67</v>
      </c>
      <c r="E255" s="5">
        <v>1</v>
      </c>
      <c r="F255" s="43">
        <v>28.9</v>
      </c>
      <c r="G255" s="43">
        <v>29.55</v>
      </c>
      <c r="H255" s="43">
        <v>25.99</v>
      </c>
      <c r="I255" s="25">
        <f t="shared" si="9"/>
        <v>28.146666666666665</v>
      </c>
      <c r="J255" s="26">
        <f t="shared" si="10"/>
        <v>56.293333333333329</v>
      </c>
    </row>
    <row r="256" spans="1:11" x14ac:dyDescent="0.25">
      <c r="A256" s="21" t="s">
        <v>68</v>
      </c>
      <c r="B256" s="8" t="s">
        <v>23</v>
      </c>
      <c r="C256" s="8">
        <v>2</v>
      </c>
      <c r="D256" s="8" t="s">
        <v>67</v>
      </c>
      <c r="E256" s="5">
        <v>1</v>
      </c>
      <c r="F256" s="43">
        <v>27.99</v>
      </c>
      <c r="G256" s="43">
        <v>35.9</v>
      </c>
      <c r="H256" s="43">
        <v>29.9</v>
      </c>
      <c r="I256" s="25">
        <f t="shared" si="9"/>
        <v>31.263333333333332</v>
      </c>
      <c r="J256" s="26">
        <f t="shared" si="10"/>
        <v>62.526666666666664</v>
      </c>
    </row>
    <row r="257" spans="1:10" ht="35.25" customHeight="1" x14ac:dyDescent="0.25">
      <c r="A257" s="22" t="s">
        <v>182</v>
      </c>
      <c r="B257" s="8" t="s">
        <v>35</v>
      </c>
      <c r="C257" s="8">
        <v>1</v>
      </c>
      <c r="D257" s="8" t="s">
        <v>67</v>
      </c>
      <c r="E257" s="5">
        <v>1</v>
      </c>
      <c r="F257" s="25">
        <v>159.11000000000001</v>
      </c>
      <c r="G257" s="25">
        <v>258.47000000000003</v>
      </c>
      <c r="H257" s="25">
        <v>168.25</v>
      </c>
      <c r="I257" s="25">
        <f t="shared" si="9"/>
        <v>195.27666666666667</v>
      </c>
      <c r="J257" s="26">
        <f t="shared" si="10"/>
        <v>195.27666666666667</v>
      </c>
    </row>
    <row r="258" spans="1:10" ht="22.5" x14ac:dyDescent="0.25">
      <c r="A258" s="22" t="s">
        <v>183</v>
      </c>
      <c r="B258" s="8" t="s">
        <v>35</v>
      </c>
      <c r="C258" s="8">
        <v>1</v>
      </c>
      <c r="D258" s="8" t="s">
        <v>67</v>
      </c>
      <c r="E258" s="5">
        <v>1</v>
      </c>
      <c r="F258" s="25">
        <v>145.24</v>
      </c>
      <c r="G258" s="25">
        <v>149.9</v>
      </c>
      <c r="H258" s="25">
        <v>159</v>
      </c>
      <c r="I258" s="25">
        <f t="shared" si="9"/>
        <v>151.38</v>
      </c>
      <c r="J258" s="26">
        <f t="shared" si="10"/>
        <v>151.38</v>
      </c>
    </row>
    <row r="259" spans="1:10" x14ac:dyDescent="0.25">
      <c r="A259" s="18" t="s">
        <v>104</v>
      </c>
      <c r="B259" s="8" t="s">
        <v>23</v>
      </c>
      <c r="C259" s="8">
        <v>2</v>
      </c>
      <c r="D259" s="8" t="s">
        <v>67</v>
      </c>
      <c r="E259" s="5">
        <v>1</v>
      </c>
      <c r="F259" s="43">
        <v>47.59</v>
      </c>
      <c r="G259" s="43">
        <v>49.76</v>
      </c>
      <c r="H259" s="43">
        <v>59.9</v>
      </c>
      <c r="I259" s="25">
        <f t="shared" si="9"/>
        <v>52.416666666666664</v>
      </c>
      <c r="J259" s="26">
        <f t="shared" si="10"/>
        <v>104.83333333333333</v>
      </c>
    </row>
    <row r="260" spans="1:10" ht="22.5" x14ac:dyDescent="0.25">
      <c r="A260" s="18" t="s">
        <v>116</v>
      </c>
      <c r="B260" s="8" t="s">
        <v>23</v>
      </c>
      <c r="C260" s="8">
        <v>3</v>
      </c>
      <c r="D260" s="8" t="s">
        <v>67</v>
      </c>
      <c r="E260" s="5">
        <v>1</v>
      </c>
      <c r="F260" s="43">
        <v>106.99</v>
      </c>
      <c r="G260" s="43">
        <v>102.99</v>
      </c>
      <c r="H260" s="43">
        <v>177.9</v>
      </c>
      <c r="I260" s="25">
        <f t="shared" si="9"/>
        <v>129.29333333333332</v>
      </c>
      <c r="J260" s="26">
        <f t="shared" si="10"/>
        <v>387.88</v>
      </c>
    </row>
    <row r="261" spans="1:10" x14ac:dyDescent="0.25">
      <c r="A261" s="18" t="s">
        <v>106</v>
      </c>
      <c r="B261" s="8" t="s">
        <v>23</v>
      </c>
      <c r="C261" s="8">
        <v>3</v>
      </c>
      <c r="D261" s="8" t="s">
        <v>67</v>
      </c>
      <c r="E261" s="5">
        <v>1</v>
      </c>
      <c r="F261" s="43">
        <v>3.35</v>
      </c>
      <c r="G261" s="43">
        <v>3.9</v>
      </c>
      <c r="H261" s="43">
        <v>1.99</v>
      </c>
      <c r="I261" s="25">
        <f t="shared" si="9"/>
        <v>3.08</v>
      </c>
      <c r="J261" s="26">
        <f t="shared" si="10"/>
        <v>9.24</v>
      </c>
    </row>
    <row r="262" spans="1:10" ht="22.5" x14ac:dyDescent="0.25">
      <c r="A262" s="18" t="s">
        <v>184</v>
      </c>
      <c r="B262" s="8" t="s">
        <v>185</v>
      </c>
      <c r="C262" s="8">
        <v>1</v>
      </c>
      <c r="D262" s="8" t="s">
        <v>17</v>
      </c>
      <c r="E262" s="8">
        <v>2</v>
      </c>
      <c r="F262" s="25">
        <v>129</v>
      </c>
      <c r="G262" s="25">
        <v>72.38</v>
      </c>
      <c r="H262" s="25">
        <v>68.709999999999994</v>
      </c>
      <c r="I262" s="25">
        <f t="shared" ref="I262:I275" si="11">AVERAGE(F262:H262)</f>
        <v>90.029999999999987</v>
      </c>
      <c r="J262" s="26">
        <f t="shared" si="10"/>
        <v>180.05999999999997</v>
      </c>
    </row>
    <row r="263" spans="1:10" ht="22.5" x14ac:dyDescent="0.25">
      <c r="A263" s="18" t="s">
        <v>186</v>
      </c>
      <c r="B263" s="8" t="s">
        <v>23</v>
      </c>
      <c r="C263" s="8">
        <v>1</v>
      </c>
      <c r="D263" s="8" t="s">
        <v>91</v>
      </c>
      <c r="E263" s="5">
        <v>1</v>
      </c>
      <c r="F263" s="25">
        <v>153.9</v>
      </c>
      <c r="G263" s="25">
        <v>150.24</v>
      </c>
      <c r="H263" s="25">
        <v>158.63999999999999</v>
      </c>
      <c r="I263" s="25">
        <f t="shared" si="11"/>
        <v>154.26</v>
      </c>
      <c r="J263" s="26">
        <f t="shared" si="10"/>
        <v>154.26</v>
      </c>
    </row>
    <row r="264" spans="1:10" x14ac:dyDescent="0.25">
      <c r="A264" s="18" t="s">
        <v>187</v>
      </c>
      <c r="B264" s="8" t="s">
        <v>23</v>
      </c>
      <c r="C264" s="8">
        <v>5</v>
      </c>
      <c r="D264" s="8" t="s">
        <v>25</v>
      </c>
      <c r="E264" s="8">
        <v>12</v>
      </c>
      <c r="F264" s="25">
        <v>6.78</v>
      </c>
      <c r="G264" s="25">
        <v>5.5</v>
      </c>
      <c r="H264" s="25">
        <v>5.0999999999999996</v>
      </c>
      <c r="I264" s="25">
        <f t="shared" si="11"/>
        <v>5.7933333333333339</v>
      </c>
      <c r="J264" s="26">
        <f t="shared" si="10"/>
        <v>347.6</v>
      </c>
    </row>
    <row r="265" spans="1:10" x14ac:dyDescent="0.25">
      <c r="A265" s="18" t="s">
        <v>188</v>
      </c>
      <c r="B265" s="8" t="s">
        <v>23</v>
      </c>
      <c r="C265" s="8">
        <v>20</v>
      </c>
      <c r="D265" s="8" t="s">
        <v>67</v>
      </c>
      <c r="E265" s="5">
        <v>1</v>
      </c>
      <c r="F265" s="25">
        <v>20.7</v>
      </c>
      <c r="G265" s="25">
        <v>27.9</v>
      </c>
      <c r="H265" s="25">
        <v>24.74</v>
      </c>
      <c r="I265" s="25">
        <f t="shared" si="11"/>
        <v>24.446666666666662</v>
      </c>
      <c r="J265" s="26">
        <f t="shared" si="10"/>
        <v>488.93333333333322</v>
      </c>
    </row>
    <row r="266" spans="1:10" x14ac:dyDescent="0.25">
      <c r="A266" s="18" t="s">
        <v>112</v>
      </c>
      <c r="B266" s="8" t="s">
        <v>23</v>
      </c>
      <c r="C266" s="8">
        <v>2</v>
      </c>
      <c r="D266" s="8" t="s">
        <v>67</v>
      </c>
      <c r="E266" s="5">
        <v>1</v>
      </c>
      <c r="F266" s="43">
        <v>54.9</v>
      </c>
      <c r="G266" s="43">
        <v>67.12</v>
      </c>
      <c r="H266" s="43">
        <v>76.819999999999993</v>
      </c>
      <c r="I266" s="25">
        <f t="shared" si="11"/>
        <v>66.28</v>
      </c>
      <c r="J266" s="26">
        <f t="shared" si="10"/>
        <v>132.56</v>
      </c>
    </row>
    <row r="267" spans="1:10" ht="22.5" x14ac:dyDescent="0.25">
      <c r="A267" s="18" t="s">
        <v>189</v>
      </c>
      <c r="B267" s="8" t="s">
        <v>167</v>
      </c>
      <c r="C267" s="8">
        <v>1</v>
      </c>
      <c r="D267" s="8" t="s">
        <v>67</v>
      </c>
      <c r="E267" s="5">
        <v>1</v>
      </c>
      <c r="F267" s="43">
        <v>199.9</v>
      </c>
      <c r="G267" s="43">
        <v>189.04</v>
      </c>
      <c r="H267" s="43">
        <v>212</v>
      </c>
      <c r="I267" s="25">
        <f t="shared" si="11"/>
        <v>200.31333333333336</v>
      </c>
      <c r="J267" s="26">
        <f t="shared" si="10"/>
        <v>200.31333333333336</v>
      </c>
    </row>
    <row r="268" spans="1:10" ht="33.75" x14ac:dyDescent="0.25">
      <c r="A268" s="18" t="s">
        <v>190</v>
      </c>
      <c r="B268" s="8" t="s">
        <v>185</v>
      </c>
      <c r="C268" s="8">
        <v>2</v>
      </c>
      <c r="D268" s="8" t="s">
        <v>67</v>
      </c>
      <c r="E268" s="5">
        <v>1</v>
      </c>
      <c r="F268" s="43">
        <v>187.99</v>
      </c>
      <c r="G268" s="43">
        <v>189.99</v>
      </c>
      <c r="H268" s="43">
        <v>188.37</v>
      </c>
      <c r="I268" s="25">
        <f t="shared" si="11"/>
        <v>188.78333333333333</v>
      </c>
      <c r="J268" s="26">
        <f t="shared" si="10"/>
        <v>377.56666666666666</v>
      </c>
    </row>
    <row r="269" spans="1:10" ht="22.5" customHeight="1" x14ac:dyDescent="0.25">
      <c r="A269" s="18" t="s">
        <v>172</v>
      </c>
      <c r="B269" s="8" t="s">
        <v>23</v>
      </c>
      <c r="C269" s="8">
        <v>1</v>
      </c>
      <c r="D269" s="8" t="s">
        <v>91</v>
      </c>
      <c r="E269" s="5">
        <v>1</v>
      </c>
      <c r="F269" s="43">
        <v>653.45000000000005</v>
      </c>
      <c r="G269" s="43">
        <v>622</v>
      </c>
      <c r="H269" s="43">
        <v>613</v>
      </c>
      <c r="I269" s="25">
        <f t="shared" si="11"/>
        <v>629.48333333333335</v>
      </c>
      <c r="J269" s="26">
        <f t="shared" si="10"/>
        <v>629.48333333333335</v>
      </c>
    </row>
    <row r="270" spans="1:10" x14ac:dyDescent="0.25">
      <c r="A270" s="18" t="s">
        <v>191</v>
      </c>
      <c r="B270" s="8" t="s">
        <v>23</v>
      </c>
      <c r="C270" s="8">
        <v>2</v>
      </c>
      <c r="D270" s="8" t="s">
        <v>67</v>
      </c>
      <c r="E270" s="5">
        <v>1</v>
      </c>
      <c r="F270" s="43">
        <v>27.97</v>
      </c>
      <c r="G270" s="43">
        <v>26.59</v>
      </c>
      <c r="H270" s="43">
        <v>32.64</v>
      </c>
      <c r="I270" s="25">
        <f t="shared" si="11"/>
        <v>29.066666666666666</v>
      </c>
      <c r="J270" s="26">
        <f t="shared" si="10"/>
        <v>58.133333333333333</v>
      </c>
    </row>
    <row r="271" spans="1:10" ht="22.5" x14ac:dyDescent="0.25">
      <c r="A271" s="18" t="s">
        <v>128</v>
      </c>
      <c r="B271" s="8" t="s">
        <v>23</v>
      </c>
      <c r="C271" s="8">
        <v>1</v>
      </c>
      <c r="D271" s="8" t="s">
        <v>67</v>
      </c>
      <c r="E271" s="5">
        <v>1</v>
      </c>
      <c r="F271" s="43">
        <v>44.9</v>
      </c>
      <c r="G271" s="43">
        <v>43.19</v>
      </c>
      <c r="H271" s="43">
        <v>49.99</v>
      </c>
      <c r="I271" s="25">
        <f t="shared" si="11"/>
        <v>46.026666666666671</v>
      </c>
      <c r="J271" s="26">
        <f t="shared" si="10"/>
        <v>46.026666666666671</v>
      </c>
    </row>
    <row r="272" spans="1:10" ht="22.5" x14ac:dyDescent="0.25">
      <c r="A272" s="22" t="s">
        <v>77</v>
      </c>
      <c r="B272" s="8" t="s">
        <v>35</v>
      </c>
      <c r="C272" s="8">
        <v>1</v>
      </c>
      <c r="D272" s="8" t="s">
        <v>67</v>
      </c>
      <c r="E272" s="5">
        <v>1</v>
      </c>
      <c r="F272" s="43">
        <v>399.9</v>
      </c>
      <c r="G272" s="43">
        <v>329.98</v>
      </c>
      <c r="H272" s="43">
        <v>309.89999999999998</v>
      </c>
      <c r="I272" s="25">
        <f t="shared" si="11"/>
        <v>346.59333333333331</v>
      </c>
      <c r="J272" s="26">
        <f t="shared" si="10"/>
        <v>346.59333333333331</v>
      </c>
    </row>
    <row r="273" spans="1:11" ht="22.5" x14ac:dyDescent="0.25">
      <c r="A273" s="22" t="s">
        <v>80</v>
      </c>
      <c r="B273" s="8" t="s">
        <v>35</v>
      </c>
      <c r="C273" s="8">
        <v>2</v>
      </c>
      <c r="D273" s="8" t="s">
        <v>192</v>
      </c>
      <c r="E273" s="5">
        <v>1</v>
      </c>
      <c r="F273" s="43">
        <v>29.9</v>
      </c>
      <c r="G273" s="43">
        <v>26.99</v>
      </c>
      <c r="H273" s="43">
        <v>29.69</v>
      </c>
      <c r="I273" s="25">
        <f t="shared" si="11"/>
        <v>28.86</v>
      </c>
      <c r="J273" s="26">
        <f t="shared" si="10"/>
        <v>57.72</v>
      </c>
    </row>
    <row r="274" spans="1:11" x14ac:dyDescent="0.25">
      <c r="A274" s="22" t="s">
        <v>193</v>
      </c>
      <c r="B274" s="8" t="s">
        <v>35</v>
      </c>
      <c r="C274" s="8">
        <v>1</v>
      </c>
      <c r="D274" s="8" t="s">
        <v>17</v>
      </c>
      <c r="E274" s="8">
        <v>2</v>
      </c>
      <c r="F274" s="25">
        <v>178.59</v>
      </c>
      <c r="G274" s="25">
        <v>174.99</v>
      </c>
      <c r="H274" s="25">
        <v>179.9</v>
      </c>
      <c r="I274" s="25">
        <f t="shared" si="11"/>
        <v>177.82666666666668</v>
      </c>
      <c r="J274" s="26">
        <f t="shared" si="10"/>
        <v>355.65333333333336</v>
      </c>
    </row>
    <row r="275" spans="1:11" x14ac:dyDescent="0.25">
      <c r="A275" s="47" t="s">
        <v>194</v>
      </c>
      <c r="B275" s="13" t="s">
        <v>35</v>
      </c>
      <c r="C275" s="13">
        <v>1</v>
      </c>
      <c r="D275" s="13" t="s">
        <v>91</v>
      </c>
      <c r="E275" s="9">
        <v>1</v>
      </c>
      <c r="F275" s="45">
        <v>875</v>
      </c>
      <c r="G275" s="45">
        <v>799</v>
      </c>
      <c r="H275" s="45">
        <v>795</v>
      </c>
      <c r="I275" s="45">
        <f t="shared" si="11"/>
        <v>823</v>
      </c>
      <c r="J275" s="46">
        <f t="shared" si="10"/>
        <v>823</v>
      </c>
    </row>
    <row r="276" spans="1:11" x14ac:dyDescent="0.25">
      <c r="A276" s="31" t="s">
        <v>28</v>
      </c>
      <c r="B276" s="32"/>
      <c r="C276" s="32"/>
      <c r="D276" s="32"/>
      <c r="E276" s="40"/>
      <c r="F276" s="33"/>
      <c r="G276" s="33"/>
      <c r="H276" s="33"/>
      <c r="I276" s="33"/>
      <c r="J276" s="34">
        <f>SUM(J239,J240,J241,J242,J243,J244,J245,J246,J247,J248,J249,J250,J251,J252,J255,J256,J257,J258,J259,J260,J261,J262,J263,J264,J265,J266,J267,J268,J269,J270,J271,J272,J273,J274,J275)</f>
        <v>6737.880000000001</v>
      </c>
      <c r="K276" s="56">
        <f>SUM(J255:J275)/12</f>
        <v>430.4444444444444</v>
      </c>
    </row>
    <row r="277" spans="1:11" x14ac:dyDescent="0.25">
      <c r="A277" s="49"/>
      <c r="B277" s="37"/>
      <c r="C277" s="37"/>
      <c r="D277" s="37"/>
      <c r="E277" s="36"/>
      <c r="F277" s="38"/>
      <c r="G277" s="38"/>
      <c r="H277" s="38"/>
      <c r="I277" s="38"/>
      <c r="J277" s="39"/>
    </row>
    <row r="278" spans="1:11" x14ac:dyDescent="0.25">
      <c r="A278" s="49"/>
      <c r="B278" s="37"/>
      <c r="C278" s="37"/>
      <c r="D278" s="37"/>
      <c r="E278" s="36"/>
      <c r="F278" s="38"/>
      <c r="G278" s="38"/>
      <c r="H278" s="38"/>
      <c r="I278" s="38"/>
      <c r="J278" s="39"/>
    </row>
    <row r="279" spans="1:11" x14ac:dyDescent="0.25">
      <c r="A279" s="49"/>
      <c r="B279" s="37"/>
      <c r="C279" s="37"/>
      <c r="D279" s="37"/>
      <c r="E279" s="36"/>
      <c r="F279" s="38"/>
      <c r="G279" s="38"/>
      <c r="H279" s="38"/>
      <c r="I279" s="38"/>
      <c r="J279" s="39"/>
    </row>
    <row r="280" spans="1:11" x14ac:dyDescent="0.25">
      <c r="A280" s="68" t="s">
        <v>195</v>
      </c>
      <c r="B280" s="68"/>
      <c r="C280" s="68"/>
      <c r="D280" s="68"/>
      <c r="E280" s="68"/>
      <c r="F280" s="68"/>
      <c r="G280" s="68"/>
      <c r="H280" s="68"/>
      <c r="I280" s="68"/>
      <c r="J280" s="68"/>
    </row>
    <row r="281" spans="1:11" x14ac:dyDescent="0.25">
      <c r="A281" s="64" t="s">
        <v>196</v>
      </c>
      <c r="B281" s="65"/>
      <c r="C281" s="65"/>
      <c r="D281" s="65"/>
      <c r="E281" s="65"/>
      <c r="F281" s="65"/>
      <c r="G281" s="65"/>
      <c r="H281" s="65"/>
      <c r="I281" s="65"/>
      <c r="J281" s="66"/>
    </row>
    <row r="282" spans="1:11" ht="61.5" customHeight="1" x14ac:dyDescent="0.25">
      <c r="A282" s="14" t="s">
        <v>197</v>
      </c>
      <c r="B282" s="14" t="s">
        <v>198</v>
      </c>
      <c r="C282" s="14" t="s">
        <v>199</v>
      </c>
      <c r="D282" s="15" t="s">
        <v>200</v>
      </c>
      <c r="E282" s="10" t="s">
        <v>9</v>
      </c>
      <c r="F282" s="10" t="s">
        <v>201</v>
      </c>
      <c r="G282" s="10" t="s">
        <v>202</v>
      </c>
      <c r="H282" s="10" t="s">
        <v>203</v>
      </c>
      <c r="I282" s="11" t="s">
        <v>13</v>
      </c>
      <c r="J282" s="10" t="s">
        <v>14</v>
      </c>
    </row>
    <row r="283" spans="1:11" ht="67.5" x14ac:dyDescent="0.25">
      <c r="A283" s="19" t="s">
        <v>15</v>
      </c>
      <c r="B283" s="6" t="s">
        <v>16</v>
      </c>
      <c r="C283" s="6">
        <v>1</v>
      </c>
      <c r="D283" s="5" t="s">
        <v>17</v>
      </c>
      <c r="E283" s="8">
        <v>2</v>
      </c>
      <c r="F283" s="25">
        <v>95</v>
      </c>
      <c r="G283" s="25">
        <v>159.9</v>
      </c>
      <c r="H283" s="25">
        <v>149</v>
      </c>
      <c r="I283" s="25">
        <f t="shared" ref="I283:I284" si="12">(F283+G283+H283)/3</f>
        <v>134.63333333333333</v>
      </c>
      <c r="J283" s="26">
        <f t="shared" si="10"/>
        <v>269.26666666666665</v>
      </c>
    </row>
    <row r="284" spans="1:11" ht="56.25" x14ac:dyDescent="0.25">
      <c r="A284" s="19" t="s">
        <v>18</v>
      </c>
      <c r="B284" s="6" t="s">
        <v>16</v>
      </c>
      <c r="C284" s="6">
        <v>1</v>
      </c>
      <c r="D284" s="5" t="s">
        <v>17</v>
      </c>
      <c r="E284" s="8">
        <v>2</v>
      </c>
      <c r="F284" s="25">
        <v>110</v>
      </c>
      <c r="G284" s="25">
        <v>149.9</v>
      </c>
      <c r="H284" s="25">
        <v>114.9</v>
      </c>
      <c r="I284" s="25">
        <f t="shared" si="12"/>
        <v>124.93333333333332</v>
      </c>
      <c r="J284" s="26">
        <f t="shared" si="10"/>
        <v>249.86666666666665</v>
      </c>
    </row>
    <row r="285" spans="1:11" ht="22.5" x14ac:dyDescent="0.25">
      <c r="A285" s="19" t="s">
        <v>19</v>
      </c>
      <c r="B285" s="6" t="s">
        <v>20</v>
      </c>
      <c r="C285" s="6">
        <v>5</v>
      </c>
      <c r="D285" s="5" t="s">
        <v>17</v>
      </c>
      <c r="E285" s="8">
        <v>2</v>
      </c>
      <c r="F285" s="25">
        <v>1.5</v>
      </c>
      <c r="G285" s="25">
        <v>1.6</v>
      </c>
      <c r="H285" s="25">
        <v>1.48</v>
      </c>
      <c r="I285" s="25">
        <f>(F285+G285+H285)/3</f>
        <v>1.5266666666666666</v>
      </c>
      <c r="J285" s="26">
        <f t="shared" si="10"/>
        <v>15.266666666666666</v>
      </c>
    </row>
    <row r="286" spans="1:11" ht="45" x14ac:dyDescent="0.25">
      <c r="A286" s="19" t="s">
        <v>21</v>
      </c>
      <c r="B286" s="6" t="s">
        <v>20</v>
      </c>
      <c r="C286" s="6">
        <v>1</v>
      </c>
      <c r="D286" s="5" t="s">
        <v>17</v>
      </c>
      <c r="E286" s="8">
        <v>2</v>
      </c>
      <c r="F286" s="25">
        <v>51.98</v>
      </c>
      <c r="G286" s="25">
        <v>64.959999999999994</v>
      </c>
      <c r="H286" s="25">
        <v>56</v>
      </c>
      <c r="I286" s="25">
        <f t="shared" ref="I286:I345" si="13">(F286+G286+H286)/3</f>
        <v>57.646666666666668</v>
      </c>
      <c r="J286" s="26">
        <f t="shared" si="10"/>
        <v>115.29333333333334</v>
      </c>
    </row>
    <row r="287" spans="1:11" ht="33.75" x14ac:dyDescent="0.25">
      <c r="A287" s="19" t="s">
        <v>22</v>
      </c>
      <c r="B287" s="6" t="s">
        <v>23</v>
      </c>
      <c r="C287" s="6">
        <v>1</v>
      </c>
      <c r="D287" s="5" t="s">
        <v>17</v>
      </c>
      <c r="E287" s="8">
        <v>2</v>
      </c>
      <c r="F287" s="25">
        <v>46.3</v>
      </c>
      <c r="G287" s="25">
        <v>74.08</v>
      </c>
      <c r="H287" s="25">
        <v>55</v>
      </c>
      <c r="I287" s="25">
        <f t="shared" si="13"/>
        <v>58.46</v>
      </c>
      <c r="J287" s="26">
        <f t="shared" si="10"/>
        <v>116.92</v>
      </c>
    </row>
    <row r="288" spans="1:11" ht="45" x14ac:dyDescent="0.25">
      <c r="A288" s="19" t="s">
        <v>24</v>
      </c>
      <c r="B288" s="6" t="s">
        <v>23</v>
      </c>
      <c r="C288" s="6">
        <v>2</v>
      </c>
      <c r="D288" s="5" t="s">
        <v>25</v>
      </c>
      <c r="E288" s="8">
        <v>12</v>
      </c>
      <c r="F288" s="25">
        <v>10.7</v>
      </c>
      <c r="G288" s="25">
        <v>10.99</v>
      </c>
      <c r="H288" s="25">
        <v>9.83</v>
      </c>
      <c r="I288" s="25">
        <f t="shared" si="13"/>
        <v>10.506666666666666</v>
      </c>
      <c r="J288" s="26">
        <f t="shared" si="10"/>
        <v>252.15999999999997</v>
      </c>
    </row>
    <row r="289" spans="1:11" x14ac:dyDescent="0.25">
      <c r="A289" s="19" t="s">
        <v>26</v>
      </c>
      <c r="B289" s="6" t="s">
        <v>20</v>
      </c>
      <c r="C289" s="6">
        <v>2</v>
      </c>
      <c r="D289" s="5" t="s">
        <v>25</v>
      </c>
      <c r="E289" s="8">
        <v>12</v>
      </c>
      <c r="F289" s="25">
        <v>9.6</v>
      </c>
      <c r="G289" s="25">
        <v>12.9</v>
      </c>
      <c r="H289" s="25">
        <v>9.11</v>
      </c>
      <c r="I289" s="25">
        <f t="shared" si="13"/>
        <v>10.536666666666667</v>
      </c>
      <c r="J289" s="26">
        <f t="shared" si="10"/>
        <v>252.88</v>
      </c>
    </row>
    <row r="290" spans="1:11" ht="56.25" x14ac:dyDescent="0.25">
      <c r="A290" s="19" t="s">
        <v>27</v>
      </c>
      <c r="B290" s="6" t="s">
        <v>20</v>
      </c>
      <c r="C290" s="6">
        <v>1</v>
      </c>
      <c r="D290" s="5" t="s">
        <v>17</v>
      </c>
      <c r="E290" s="8">
        <v>2</v>
      </c>
      <c r="F290" s="25">
        <v>58.9</v>
      </c>
      <c r="G290" s="25">
        <v>54.5</v>
      </c>
      <c r="H290" s="25">
        <v>60.03</v>
      </c>
      <c r="I290" s="25">
        <f t="shared" si="13"/>
        <v>57.81</v>
      </c>
      <c r="J290" s="26">
        <f t="shared" si="10"/>
        <v>115.62</v>
      </c>
    </row>
    <row r="291" spans="1:11" x14ac:dyDescent="0.25">
      <c r="A291" s="64" t="s">
        <v>204</v>
      </c>
      <c r="B291" s="65"/>
      <c r="C291" s="65"/>
      <c r="D291" s="65"/>
      <c r="E291" s="65"/>
      <c r="F291" s="65"/>
      <c r="G291" s="65"/>
      <c r="H291" s="65"/>
      <c r="I291" s="65"/>
      <c r="J291" s="66"/>
      <c r="K291" s="56">
        <f>SUM(J283:J290)/12</f>
        <v>115.60611111111109</v>
      </c>
    </row>
    <row r="292" spans="1:11" ht="21.75" customHeight="1" x14ac:dyDescent="0.25">
      <c r="A292" s="14" t="s">
        <v>197</v>
      </c>
      <c r="B292" s="14" t="s">
        <v>198</v>
      </c>
      <c r="C292" s="14" t="s">
        <v>199</v>
      </c>
      <c r="D292" s="15" t="s">
        <v>200</v>
      </c>
      <c r="E292" s="10" t="s">
        <v>9</v>
      </c>
      <c r="F292" s="10" t="s">
        <v>201</v>
      </c>
      <c r="G292" s="10" t="s">
        <v>202</v>
      </c>
      <c r="H292" s="10" t="s">
        <v>203</v>
      </c>
      <c r="I292" s="11" t="s">
        <v>13</v>
      </c>
      <c r="J292" s="10" t="s">
        <v>14</v>
      </c>
    </row>
    <row r="293" spans="1:11" ht="22.5" x14ac:dyDescent="0.25">
      <c r="A293" s="19" t="s">
        <v>205</v>
      </c>
      <c r="B293" s="6" t="s">
        <v>23</v>
      </c>
      <c r="C293" s="6">
        <v>1</v>
      </c>
      <c r="D293" s="5" t="s">
        <v>17</v>
      </c>
      <c r="E293" s="8">
        <v>2</v>
      </c>
      <c r="F293" s="26">
        <v>17</v>
      </c>
      <c r="G293" s="26">
        <v>23</v>
      </c>
      <c r="H293" s="26">
        <v>18.5</v>
      </c>
      <c r="I293" s="25">
        <f t="shared" si="13"/>
        <v>19.5</v>
      </c>
      <c r="J293" s="26">
        <f t="shared" ref="J293:J345" si="14">I293*C293*E293</f>
        <v>39</v>
      </c>
    </row>
    <row r="294" spans="1:11" ht="22.5" x14ac:dyDescent="0.25">
      <c r="A294" s="19" t="s">
        <v>206</v>
      </c>
      <c r="B294" s="6" t="s">
        <v>207</v>
      </c>
      <c r="C294" s="6">
        <v>600</v>
      </c>
      <c r="D294" s="5" t="s">
        <v>85</v>
      </c>
      <c r="E294" s="5">
        <v>4</v>
      </c>
      <c r="F294" s="26">
        <v>4.7</v>
      </c>
      <c r="G294" s="26">
        <v>5.17</v>
      </c>
      <c r="H294" s="26">
        <v>4.99</v>
      </c>
      <c r="I294" s="25">
        <f t="shared" si="13"/>
        <v>4.953333333333334</v>
      </c>
      <c r="J294" s="26">
        <f t="shared" si="14"/>
        <v>11888.000000000002</v>
      </c>
    </row>
    <row r="295" spans="1:11" x14ac:dyDescent="0.25">
      <c r="A295" s="19" t="s">
        <v>208</v>
      </c>
      <c r="B295" s="6" t="s">
        <v>23</v>
      </c>
      <c r="C295" s="6">
        <v>2</v>
      </c>
      <c r="D295" s="5" t="s">
        <v>17</v>
      </c>
      <c r="E295" s="8">
        <v>2</v>
      </c>
      <c r="F295" s="26">
        <v>69.45</v>
      </c>
      <c r="G295" s="26">
        <v>59</v>
      </c>
      <c r="H295" s="26">
        <v>82.9</v>
      </c>
      <c r="I295" s="25">
        <f t="shared" si="13"/>
        <v>70.45</v>
      </c>
      <c r="J295" s="26">
        <f t="shared" si="14"/>
        <v>281.8</v>
      </c>
    </row>
    <row r="296" spans="1:11" x14ac:dyDescent="0.25">
      <c r="A296" s="19" t="s">
        <v>209</v>
      </c>
      <c r="B296" s="6" t="s">
        <v>23</v>
      </c>
      <c r="C296" s="6">
        <v>4</v>
      </c>
      <c r="D296" s="5" t="s">
        <v>85</v>
      </c>
      <c r="E296" s="5">
        <v>4</v>
      </c>
      <c r="F296" s="26">
        <v>34.5</v>
      </c>
      <c r="G296" s="26">
        <v>28</v>
      </c>
      <c r="H296" s="26">
        <v>29.4</v>
      </c>
      <c r="I296" s="25">
        <f t="shared" si="13"/>
        <v>30.633333333333336</v>
      </c>
      <c r="J296" s="26">
        <f t="shared" si="14"/>
        <v>490.13333333333338</v>
      </c>
    </row>
    <row r="297" spans="1:11" x14ac:dyDescent="0.25">
      <c r="A297" s="19" t="s">
        <v>210</v>
      </c>
      <c r="B297" s="6" t="s">
        <v>23</v>
      </c>
      <c r="C297" s="6">
        <v>2</v>
      </c>
      <c r="D297" s="5" t="s">
        <v>85</v>
      </c>
      <c r="E297" s="5">
        <v>4</v>
      </c>
      <c r="F297" s="26">
        <v>61.83</v>
      </c>
      <c r="G297" s="26">
        <v>45.6</v>
      </c>
      <c r="H297" s="26">
        <v>48</v>
      </c>
      <c r="I297" s="25">
        <f t="shared" si="13"/>
        <v>51.81</v>
      </c>
      <c r="J297" s="26">
        <f t="shared" si="14"/>
        <v>414.48</v>
      </c>
    </row>
    <row r="298" spans="1:11" x14ac:dyDescent="0.25">
      <c r="A298" s="19" t="s">
        <v>211</v>
      </c>
      <c r="B298" s="6" t="s">
        <v>23</v>
      </c>
      <c r="C298" s="6">
        <v>3</v>
      </c>
      <c r="D298" s="5" t="s">
        <v>85</v>
      </c>
      <c r="E298" s="5">
        <v>4</v>
      </c>
      <c r="F298" s="26">
        <v>15</v>
      </c>
      <c r="G298" s="26">
        <v>15</v>
      </c>
      <c r="H298" s="26">
        <v>16.3</v>
      </c>
      <c r="I298" s="25">
        <f t="shared" si="13"/>
        <v>15.433333333333332</v>
      </c>
      <c r="J298" s="26">
        <f t="shared" si="14"/>
        <v>185.2</v>
      </c>
    </row>
    <row r="299" spans="1:11" x14ac:dyDescent="0.25">
      <c r="A299" s="19" t="s">
        <v>212</v>
      </c>
      <c r="B299" s="6" t="s">
        <v>23</v>
      </c>
      <c r="C299" s="6">
        <v>2</v>
      </c>
      <c r="D299" s="5" t="s">
        <v>17</v>
      </c>
      <c r="E299" s="8">
        <v>2</v>
      </c>
      <c r="F299" s="26">
        <v>100</v>
      </c>
      <c r="G299" s="26">
        <v>89.05</v>
      </c>
      <c r="H299" s="26">
        <v>98</v>
      </c>
      <c r="I299" s="25">
        <f t="shared" si="13"/>
        <v>95.683333333333337</v>
      </c>
      <c r="J299" s="26">
        <f t="shared" si="14"/>
        <v>382.73333333333335</v>
      </c>
    </row>
    <row r="300" spans="1:11" ht="22.5" x14ac:dyDescent="0.25">
      <c r="A300" s="19" t="s">
        <v>213</v>
      </c>
      <c r="B300" s="6" t="s">
        <v>23</v>
      </c>
      <c r="C300" s="6">
        <v>2</v>
      </c>
      <c r="D300" s="5" t="s">
        <v>67</v>
      </c>
      <c r="E300" s="5">
        <v>1</v>
      </c>
      <c r="F300" s="26">
        <v>21.53</v>
      </c>
      <c r="G300" s="26">
        <v>25</v>
      </c>
      <c r="H300" s="26">
        <v>18</v>
      </c>
      <c r="I300" s="25">
        <f t="shared" si="13"/>
        <v>21.51</v>
      </c>
      <c r="J300" s="26">
        <f t="shared" si="14"/>
        <v>43.02</v>
      </c>
    </row>
    <row r="301" spans="1:11" x14ac:dyDescent="0.25">
      <c r="A301" s="19" t="s">
        <v>214</v>
      </c>
      <c r="B301" s="6" t="s">
        <v>23</v>
      </c>
      <c r="C301" s="6">
        <v>1</v>
      </c>
      <c r="D301" s="5" t="s">
        <v>25</v>
      </c>
      <c r="E301" s="8">
        <v>12</v>
      </c>
      <c r="F301" s="26">
        <v>25.85</v>
      </c>
      <c r="G301" s="26">
        <v>28.66</v>
      </c>
      <c r="H301" s="26">
        <v>27.15</v>
      </c>
      <c r="I301" s="25">
        <f t="shared" si="13"/>
        <v>27.22</v>
      </c>
      <c r="J301" s="26">
        <f t="shared" si="14"/>
        <v>326.64</v>
      </c>
    </row>
    <row r="302" spans="1:11" x14ac:dyDescent="0.25">
      <c r="A302" s="19" t="s">
        <v>215</v>
      </c>
      <c r="B302" s="6" t="s">
        <v>23</v>
      </c>
      <c r="C302" s="6">
        <v>1</v>
      </c>
      <c r="D302" s="5" t="s">
        <v>25</v>
      </c>
      <c r="E302" s="8">
        <v>12</v>
      </c>
      <c r="F302" s="26">
        <v>39.229999999999997</v>
      </c>
      <c r="G302" s="26">
        <v>45</v>
      </c>
      <c r="H302" s="26">
        <v>32.549999999999997</v>
      </c>
      <c r="I302" s="25">
        <f t="shared" si="13"/>
        <v>38.926666666666662</v>
      </c>
      <c r="J302" s="26">
        <f t="shared" si="14"/>
        <v>467.11999999999995</v>
      </c>
    </row>
    <row r="303" spans="1:11" ht="33.75" x14ac:dyDescent="0.25">
      <c r="A303" s="19" t="s">
        <v>216</v>
      </c>
      <c r="B303" s="6" t="s">
        <v>217</v>
      </c>
      <c r="C303" s="6">
        <v>90</v>
      </c>
      <c r="D303" s="5" t="s">
        <v>85</v>
      </c>
      <c r="E303" s="5">
        <v>4</v>
      </c>
      <c r="F303" s="26">
        <v>34.75</v>
      </c>
      <c r="G303" s="26">
        <v>35.93</v>
      </c>
      <c r="H303" s="26">
        <v>35.9</v>
      </c>
      <c r="I303" s="25">
        <f t="shared" si="13"/>
        <v>35.526666666666671</v>
      </c>
      <c r="J303" s="26">
        <f t="shared" si="14"/>
        <v>12789.600000000002</v>
      </c>
    </row>
    <row r="304" spans="1:11" ht="45" x14ac:dyDescent="0.25">
      <c r="A304" s="19" t="s">
        <v>218</v>
      </c>
      <c r="B304" s="6" t="s">
        <v>219</v>
      </c>
      <c r="C304" s="6">
        <v>1</v>
      </c>
      <c r="D304" s="5" t="s">
        <v>17</v>
      </c>
      <c r="E304" s="8">
        <v>2</v>
      </c>
      <c r="F304" s="26">
        <v>5.44</v>
      </c>
      <c r="G304" s="26">
        <v>5.32</v>
      </c>
      <c r="H304" s="26">
        <v>4.57</v>
      </c>
      <c r="I304" s="25">
        <f t="shared" si="13"/>
        <v>5.1100000000000003</v>
      </c>
      <c r="J304" s="26">
        <f t="shared" si="14"/>
        <v>10.220000000000001</v>
      </c>
    </row>
    <row r="305" spans="1:10" ht="22.5" x14ac:dyDescent="0.25">
      <c r="A305" s="19" t="s">
        <v>220</v>
      </c>
      <c r="B305" s="6" t="s">
        <v>23</v>
      </c>
      <c r="C305" s="6">
        <v>2</v>
      </c>
      <c r="D305" s="5" t="s">
        <v>85</v>
      </c>
      <c r="E305" s="5">
        <v>4</v>
      </c>
      <c r="F305" s="26">
        <v>61</v>
      </c>
      <c r="G305" s="26">
        <v>59.89</v>
      </c>
      <c r="H305" s="26">
        <v>56</v>
      </c>
      <c r="I305" s="25">
        <f t="shared" si="13"/>
        <v>58.963333333333331</v>
      </c>
      <c r="J305" s="26">
        <f t="shared" si="14"/>
        <v>471.70666666666665</v>
      </c>
    </row>
    <row r="306" spans="1:10" ht="22.5" x14ac:dyDescent="0.25">
      <c r="A306" s="19" t="s">
        <v>221</v>
      </c>
      <c r="B306" s="6" t="s">
        <v>23</v>
      </c>
      <c r="C306" s="6">
        <v>3</v>
      </c>
      <c r="D306" s="5" t="s">
        <v>85</v>
      </c>
      <c r="E306" s="5">
        <v>4</v>
      </c>
      <c r="F306" s="26">
        <v>134.03</v>
      </c>
      <c r="G306" s="26">
        <v>110</v>
      </c>
      <c r="H306" s="26">
        <v>114</v>
      </c>
      <c r="I306" s="25">
        <f t="shared" si="13"/>
        <v>119.34333333333332</v>
      </c>
      <c r="J306" s="26">
        <f t="shared" si="14"/>
        <v>1432.12</v>
      </c>
    </row>
    <row r="307" spans="1:10" ht="22.5" x14ac:dyDescent="0.25">
      <c r="A307" s="19" t="s">
        <v>222</v>
      </c>
      <c r="B307" s="6" t="s">
        <v>23</v>
      </c>
      <c r="C307" s="6">
        <v>2</v>
      </c>
      <c r="D307" s="5" t="s">
        <v>85</v>
      </c>
      <c r="E307" s="5">
        <v>4</v>
      </c>
      <c r="F307" s="26">
        <v>92.49</v>
      </c>
      <c r="G307" s="26">
        <v>95</v>
      </c>
      <c r="H307" s="26">
        <v>96.92</v>
      </c>
      <c r="I307" s="25">
        <f t="shared" si="13"/>
        <v>94.803333333333342</v>
      </c>
      <c r="J307" s="26">
        <f t="shared" si="14"/>
        <v>758.42666666666673</v>
      </c>
    </row>
    <row r="308" spans="1:10" ht="22.5" x14ac:dyDescent="0.25">
      <c r="A308" s="19" t="s">
        <v>223</v>
      </c>
      <c r="B308" s="6" t="s">
        <v>23</v>
      </c>
      <c r="C308" s="6">
        <v>2</v>
      </c>
      <c r="D308" s="5" t="s">
        <v>85</v>
      </c>
      <c r="E308" s="5">
        <v>4</v>
      </c>
      <c r="F308" s="26">
        <v>48</v>
      </c>
      <c r="G308" s="26">
        <v>61.85</v>
      </c>
      <c r="H308" s="26">
        <v>44.07</v>
      </c>
      <c r="I308" s="25">
        <f t="shared" si="13"/>
        <v>51.306666666666665</v>
      </c>
      <c r="J308" s="26">
        <f t="shared" si="14"/>
        <v>410.45333333333332</v>
      </c>
    </row>
    <row r="309" spans="1:10" ht="22.5" x14ac:dyDescent="0.25">
      <c r="A309" s="19" t="s">
        <v>224</v>
      </c>
      <c r="B309" s="6" t="s">
        <v>23</v>
      </c>
      <c r="C309" s="6">
        <v>2</v>
      </c>
      <c r="D309" s="5" t="s">
        <v>25</v>
      </c>
      <c r="E309" s="8">
        <v>12</v>
      </c>
      <c r="F309" s="26">
        <v>16.37</v>
      </c>
      <c r="G309" s="26">
        <v>13.1</v>
      </c>
      <c r="H309" s="26">
        <v>16.48</v>
      </c>
      <c r="I309" s="25">
        <f t="shared" si="13"/>
        <v>15.316666666666668</v>
      </c>
      <c r="J309" s="26">
        <f t="shared" si="14"/>
        <v>367.6</v>
      </c>
    </row>
    <row r="310" spans="1:10" x14ac:dyDescent="0.25">
      <c r="A310" s="19" t="s">
        <v>225</v>
      </c>
      <c r="B310" s="6" t="s">
        <v>23</v>
      </c>
      <c r="C310" s="6">
        <v>3</v>
      </c>
      <c r="D310" s="5" t="s">
        <v>17</v>
      </c>
      <c r="E310" s="8">
        <v>2</v>
      </c>
      <c r="F310" s="26">
        <v>21.28</v>
      </c>
      <c r="G310" s="26">
        <v>33.06</v>
      </c>
      <c r="H310" s="26">
        <v>25</v>
      </c>
      <c r="I310" s="25">
        <f t="shared" si="13"/>
        <v>26.446666666666669</v>
      </c>
      <c r="J310" s="26">
        <f t="shared" si="14"/>
        <v>158.68</v>
      </c>
    </row>
    <row r="311" spans="1:10" x14ac:dyDescent="0.25">
      <c r="A311" s="19" t="s">
        <v>226</v>
      </c>
      <c r="B311" s="6" t="s">
        <v>23</v>
      </c>
      <c r="C311" s="6">
        <v>3</v>
      </c>
      <c r="D311" s="5" t="s">
        <v>85</v>
      </c>
      <c r="E311" s="5">
        <v>4</v>
      </c>
      <c r="F311" s="26">
        <v>22.95</v>
      </c>
      <c r="G311" s="26">
        <v>20.77</v>
      </c>
      <c r="H311" s="26">
        <v>22</v>
      </c>
      <c r="I311" s="25">
        <f t="shared" si="13"/>
        <v>21.906666666666666</v>
      </c>
      <c r="J311" s="26">
        <f t="shared" si="14"/>
        <v>262.88</v>
      </c>
    </row>
    <row r="312" spans="1:10" x14ac:dyDescent="0.25">
      <c r="A312" s="19" t="s">
        <v>227</v>
      </c>
      <c r="B312" s="6" t="s">
        <v>23</v>
      </c>
      <c r="C312" s="6">
        <v>3</v>
      </c>
      <c r="D312" s="5" t="s">
        <v>85</v>
      </c>
      <c r="E312" s="5">
        <v>4</v>
      </c>
      <c r="F312" s="26">
        <v>24.88</v>
      </c>
      <c r="G312" s="26">
        <v>32</v>
      </c>
      <c r="H312" s="26">
        <v>23</v>
      </c>
      <c r="I312" s="25">
        <f t="shared" si="13"/>
        <v>26.626666666666665</v>
      </c>
      <c r="J312" s="26">
        <f t="shared" si="14"/>
        <v>319.52</v>
      </c>
    </row>
    <row r="313" spans="1:10" ht="22.5" x14ac:dyDescent="0.25">
      <c r="A313" s="19" t="s">
        <v>228</v>
      </c>
      <c r="B313" s="6" t="s">
        <v>23</v>
      </c>
      <c r="C313" s="6">
        <v>48</v>
      </c>
      <c r="D313" s="5" t="s">
        <v>25</v>
      </c>
      <c r="E313" s="8">
        <v>12</v>
      </c>
      <c r="F313" s="26">
        <v>2.97</v>
      </c>
      <c r="G313" s="26">
        <v>2.6</v>
      </c>
      <c r="H313" s="26">
        <v>2.6</v>
      </c>
      <c r="I313" s="25">
        <f t="shared" si="13"/>
        <v>2.7233333333333332</v>
      </c>
      <c r="J313" s="26">
        <f t="shared" si="14"/>
        <v>1568.6399999999999</v>
      </c>
    </row>
    <row r="314" spans="1:10" ht="33.75" x14ac:dyDescent="0.25">
      <c r="A314" s="19" t="s">
        <v>229</v>
      </c>
      <c r="B314" s="6" t="s">
        <v>23</v>
      </c>
      <c r="C314" s="6">
        <v>9</v>
      </c>
      <c r="D314" s="5" t="s">
        <v>17</v>
      </c>
      <c r="E314" s="8">
        <v>2</v>
      </c>
      <c r="F314" s="26">
        <v>70</v>
      </c>
      <c r="G314" s="26">
        <v>63</v>
      </c>
      <c r="H314" s="26">
        <v>99.98</v>
      </c>
      <c r="I314" s="25">
        <f t="shared" si="13"/>
        <v>77.660000000000011</v>
      </c>
      <c r="J314" s="26">
        <f t="shared" si="14"/>
        <v>1397.88</v>
      </c>
    </row>
    <row r="315" spans="1:10" ht="22.5" x14ac:dyDescent="0.25">
      <c r="A315" s="19" t="s">
        <v>230</v>
      </c>
      <c r="B315" s="6" t="s">
        <v>23</v>
      </c>
      <c r="C315" s="6">
        <v>2</v>
      </c>
      <c r="D315" s="5" t="s">
        <v>17</v>
      </c>
      <c r="E315" s="8">
        <v>2</v>
      </c>
      <c r="F315" s="26">
        <v>10.199999999999999</v>
      </c>
      <c r="G315" s="26">
        <v>8.9499999999999993</v>
      </c>
      <c r="H315" s="26">
        <v>9</v>
      </c>
      <c r="I315" s="25">
        <f t="shared" si="13"/>
        <v>9.3833333333333329</v>
      </c>
      <c r="J315" s="26">
        <f t="shared" si="14"/>
        <v>37.533333333333331</v>
      </c>
    </row>
    <row r="316" spans="1:10" x14ac:dyDescent="0.25">
      <c r="A316" s="19" t="s">
        <v>231</v>
      </c>
      <c r="B316" s="6" t="s">
        <v>23</v>
      </c>
      <c r="C316" s="6">
        <v>5</v>
      </c>
      <c r="D316" s="5" t="s">
        <v>85</v>
      </c>
      <c r="E316" s="5">
        <v>4</v>
      </c>
      <c r="F316" s="26">
        <v>21</v>
      </c>
      <c r="G316" s="26">
        <v>23.67</v>
      </c>
      <c r="H316" s="26">
        <v>25.99</v>
      </c>
      <c r="I316" s="25">
        <f t="shared" si="13"/>
        <v>23.553333333333331</v>
      </c>
      <c r="J316" s="26">
        <f t="shared" si="14"/>
        <v>471.06666666666661</v>
      </c>
    </row>
    <row r="317" spans="1:10" ht="22.5" x14ac:dyDescent="0.25">
      <c r="A317" s="19" t="s">
        <v>232</v>
      </c>
      <c r="B317" s="6" t="s">
        <v>233</v>
      </c>
      <c r="C317" s="6">
        <v>10</v>
      </c>
      <c r="D317" s="5" t="s">
        <v>25</v>
      </c>
      <c r="E317" s="8">
        <v>12</v>
      </c>
      <c r="F317" s="26">
        <v>4.18</v>
      </c>
      <c r="G317" s="26">
        <v>3.82</v>
      </c>
      <c r="H317" s="26">
        <v>2.97</v>
      </c>
      <c r="I317" s="25">
        <f t="shared" si="13"/>
        <v>3.6566666666666667</v>
      </c>
      <c r="J317" s="26">
        <f t="shared" si="14"/>
        <v>438.80000000000007</v>
      </c>
    </row>
    <row r="318" spans="1:10" ht="22.5" x14ac:dyDescent="0.25">
      <c r="A318" s="19" t="s">
        <v>234</v>
      </c>
      <c r="B318" s="6" t="s">
        <v>23</v>
      </c>
      <c r="C318" s="6">
        <v>2</v>
      </c>
      <c r="D318" s="5" t="s">
        <v>67</v>
      </c>
      <c r="E318" s="5">
        <v>1</v>
      </c>
      <c r="F318" s="26">
        <v>184.59</v>
      </c>
      <c r="G318" s="26">
        <v>160</v>
      </c>
      <c r="H318" s="26">
        <v>128</v>
      </c>
      <c r="I318" s="25">
        <f t="shared" si="13"/>
        <v>157.53</v>
      </c>
      <c r="J318" s="26">
        <f t="shared" si="14"/>
        <v>315.06</v>
      </c>
    </row>
    <row r="319" spans="1:10" ht="22.5" x14ac:dyDescent="0.25">
      <c r="A319" s="19" t="s">
        <v>235</v>
      </c>
      <c r="B319" s="6" t="s">
        <v>236</v>
      </c>
      <c r="C319" s="6">
        <v>50</v>
      </c>
      <c r="D319" s="5" t="s">
        <v>85</v>
      </c>
      <c r="E319" s="5">
        <v>4</v>
      </c>
      <c r="F319" s="26">
        <v>5.09</v>
      </c>
      <c r="G319" s="26">
        <v>5.51</v>
      </c>
      <c r="H319" s="26">
        <v>5.07</v>
      </c>
      <c r="I319" s="25">
        <f t="shared" si="13"/>
        <v>5.2233333333333336</v>
      </c>
      <c r="J319" s="26">
        <f t="shared" si="14"/>
        <v>1044.6666666666667</v>
      </c>
    </row>
    <row r="320" spans="1:10" x14ac:dyDescent="0.25">
      <c r="A320" s="19" t="s">
        <v>237</v>
      </c>
      <c r="B320" s="6" t="s">
        <v>23</v>
      </c>
      <c r="C320" s="6">
        <v>1</v>
      </c>
      <c r="D320" s="5" t="s">
        <v>25</v>
      </c>
      <c r="E320" s="8">
        <v>12</v>
      </c>
      <c r="F320" s="26">
        <v>6</v>
      </c>
      <c r="G320" s="26">
        <v>6.3</v>
      </c>
      <c r="H320" s="26">
        <v>6.5</v>
      </c>
      <c r="I320" s="25">
        <f t="shared" si="13"/>
        <v>6.2666666666666666</v>
      </c>
      <c r="J320" s="26">
        <f t="shared" si="14"/>
        <v>75.2</v>
      </c>
    </row>
    <row r="321" spans="1:10" ht="45" x14ac:dyDescent="0.25">
      <c r="A321" s="19" t="s">
        <v>238</v>
      </c>
      <c r="B321" s="6" t="s">
        <v>23</v>
      </c>
      <c r="C321" s="6">
        <v>1</v>
      </c>
      <c r="D321" s="5" t="s">
        <v>67</v>
      </c>
      <c r="E321" s="5">
        <v>1</v>
      </c>
      <c r="F321" s="26">
        <v>125.3</v>
      </c>
      <c r="G321" s="26">
        <v>158</v>
      </c>
      <c r="H321" s="26">
        <v>136.88</v>
      </c>
      <c r="I321" s="25">
        <f t="shared" si="13"/>
        <v>140.06</v>
      </c>
      <c r="J321" s="26">
        <f t="shared" si="14"/>
        <v>140.06</v>
      </c>
    </row>
    <row r="322" spans="1:10" ht="22.5" x14ac:dyDescent="0.25">
      <c r="A322" s="19" t="s">
        <v>239</v>
      </c>
      <c r="B322" s="6" t="s">
        <v>23</v>
      </c>
      <c r="C322" s="6">
        <v>2</v>
      </c>
      <c r="D322" s="5" t="s">
        <v>85</v>
      </c>
      <c r="E322" s="5">
        <v>4</v>
      </c>
      <c r="F322" s="26">
        <v>23.98</v>
      </c>
      <c r="G322" s="26">
        <v>23.98</v>
      </c>
      <c r="H322" s="26">
        <v>20.38</v>
      </c>
      <c r="I322" s="25">
        <f t="shared" si="13"/>
        <v>22.78</v>
      </c>
      <c r="J322" s="26">
        <f t="shared" si="14"/>
        <v>182.24</v>
      </c>
    </row>
    <row r="323" spans="1:10" ht="22.5" x14ac:dyDescent="0.25">
      <c r="A323" s="19" t="s">
        <v>240</v>
      </c>
      <c r="B323" s="6" t="s">
        <v>23</v>
      </c>
      <c r="C323" s="6">
        <v>1</v>
      </c>
      <c r="D323" s="5" t="s">
        <v>25</v>
      </c>
      <c r="E323" s="8">
        <v>12</v>
      </c>
      <c r="F323" s="26">
        <v>39.799999999999997</v>
      </c>
      <c r="G323" s="26">
        <v>39.799999999999997</v>
      </c>
      <c r="H323" s="26">
        <v>26.88</v>
      </c>
      <c r="I323" s="25">
        <f t="shared" si="13"/>
        <v>35.493333333333332</v>
      </c>
      <c r="J323" s="26">
        <f t="shared" si="14"/>
        <v>425.91999999999996</v>
      </c>
    </row>
    <row r="324" spans="1:10" ht="22.5" x14ac:dyDescent="0.25">
      <c r="A324" s="19" t="s">
        <v>241</v>
      </c>
      <c r="B324" s="6" t="s">
        <v>242</v>
      </c>
      <c r="C324" s="6">
        <v>5</v>
      </c>
      <c r="D324" s="5" t="s">
        <v>25</v>
      </c>
      <c r="E324" s="8">
        <v>12</v>
      </c>
      <c r="F324" s="26">
        <v>2.89</v>
      </c>
      <c r="G324" s="26">
        <v>3</v>
      </c>
      <c r="H324" s="26">
        <v>2.68</v>
      </c>
      <c r="I324" s="25">
        <f t="shared" si="13"/>
        <v>2.8566666666666669</v>
      </c>
      <c r="J324" s="26">
        <f t="shared" si="14"/>
        <v>171.40000000000003</v>
      </c>
    </row>
    <row r="325" spans="1:10" ht="22.5" x14ac:dyDescent="0.25">
      <c r="A325" s="19" t="s">
        <v>243</v>
      </c>
      <c r="B325" s="6" t="s">
        <v>244</v>
      </c>
      <c r="C325" s="6">
        <v>10</v>
      </c>
      <c r="D325" s="5" t="s">
        <v>25</v>
      </c>
      <c r="E325" s="8">
        <v>12</v>
      </c>
      <c r="F325" s="26">
        <v>2.81</v>
      </c>
      <c r="G325" s="26">
        <v>2.6</v>
      </c>
      <c r="H325" s="26">
        <v>2.7</v>
      </c>
      <c r="I325" s="25">
        <f t="shared" si="13"/>
        <v>2.7033333333333331</v>
      </c>
      <c r="J325" s="26">
        <f t="shared" si="14"/>
        <v>324.39999999999998</v>
      </c>
    </row>
    <row r="326" spans="1:10" ht="22.5" x14ac:dyDescent="0.25">
      <c r="A326" s="19" t="s">
        <v>245</v>
      </c>
      <c r="B326" s="6" t="s">
        <v>244</v>
      </c>
      <c r="C326" s="6">
        <v>1</v>
      </c>
      <c r="D326" s="5" t="s">
        <v>17</v>
      </c>
      <c r="E326" s="8">
        <v>2</v>
      </c>
      <c r="F326" s="26">
        <v>26</v>
      </c>
      <c r="G326" s="26">
        <v>21</v>
      </c>
      <c r="H326" s="26">
        <v>6</v>
      </c>
      <c r="I326" s="25">
        <f t="shared" si="13"/>
        <v>17.666666666666668</v>
      </c>
      <c r="J326" s="26">
        <f t="shared" si="14"/>
        <v>35.333333333333336</v>
      </c>
    </row>
    <row r="327" spans="1:10" ht="56.25" x14ac:dyDescent="0.25">
      <c r="A327" s="19" t="s">
        <v>246</v>
      </c>
      <c r="B327" s="6" t="s">
        <v>23</v>
      </c>
      <c r="C327" s="6">
        <v>2</v>
      </c>
      <c r="D327" s="5" t="s">
        <v>17</v>
      </c>
      <c r="E327" s="8">
        <v>2</v>
      </c>
      <c r="F327" s="26">
        <v>207</v>
      </c>
      <c r="G327" s="26">
        <v>208</v>
      </c>
      <c r="H327" s="26">
        <v>215</v>
      </c>
      <c r="I327" s="25">
        <f t="shared" si="13"/>
        <v>210</v>
      </c>
      <c r="J327" s="26">
        <f t="shared" si="14"/>
        <v>840</v>
      </c>
    </row>
    <row r="328" spans="1:10" ht="45" x14ac:dyDescent="0.25">
      <c r="A328" s="19" t="s">
        <v>247</v>
      </c>
      <c r="B328" s="6" t="s">
        <v>23</v>
      </c>
      <c r="C328" s="6">
        <v>2</v>
      </c>
      <c r="D328" s="5" t="s">
        <v>67</v>
      </c>
      <c r="E328" s="5">
        <v>1</v>
      </c>
      <c r="F328" s="26">
        <v>86</v>
      </c>
      <c r="G328" s="26">
        <v>85.89</v>
      </c>
      <c r="H328" s="26">
        <v>150</v>
      </c>
      <c r="I328" s="25">
        <f t="shared" si="13"/>
        <v>107.29666666666667</v>
      </c>
      <c r="J328" s="26">
        <f t="shared" si="14"/>
        <v>214.59333333333333</v>
      </c>
    </row>
    <row r="329" spans="1:10" ht="33.75" x14ac:dyDescent="0.25">
      <c r="A329" s="19" t="s">
        <v>248</v>
      </c>
      <c r="B329" s="6" t="s">
        <v>249</v>
      </c>
      <c r="C329" s="6">
        <v>2</v>
      </c>
      <c r="D329" s="5" t="s">
        <v>25</v>
      </c>
      <c r="E329" s="8">
        <v>12</v>
      </c>
      <c r="F329" s="26">
        <v>23</v>
      </c>
      <c r="G329" s="26">
        <v>25.8</v>
      </c>
      <c r="H329" s="26">
        <v>24</v>
      </c>
      <c r="I329" s="25">
        <f t="shared" si="13"/>
        <v>24.266666666666666</v>
      </c>
      <c r="J329" s="26">
        <f t="shared" si="14"/>
        <v>582.4</v>
      </c>
    </row>
    <row r="330" spans="1:10" ht="56.25" x14ac:dyDescent="0.25">
      <c r="A330" s="19" t="s">
        <v>250</v>
      </c>
      <c r="B330" s="6" t="s">
        <v>23</v>
      </c>
      <c r="C330" s="6">
        <v>2</v>
      </c>
      <c r="D330" s="5" t="s">
        <v>67</v>
      </c>
      <c r="E330" s="5">
        <v>1</v>
      </c>
      <c r="F330" s="26">
        <v>42</v>
      </c>
      <c r="G330" s="26">
        <v>31.1</v>
      </c>
      <c r="H330" s="26">
        <v>56.52</v>
      </c>
      <c r="I330" s="25">
        <f t="shared" si="13"/>
        <v>43.206666666666671</v>
      </c>
      <c r="J330" s="26">
        <f t="shared" si="14"/>
        <v>86.413333333333341</v>
      </c>
    </row>
    <row r="331" spans="1:10" ht="33.75" x14ac:dyDescent="0.25">
      <c r="A331" s="19" t="s">
        <v>251</v>
      </c>
      <c r="B331" s="6" t="s">
        <v>23</v>
      </c>
      <c r="C331" s="6">
        <v>2</v>
      </c>
      <c r="D331" s="5" t="s">
        <v>67</v>
      </c>
      <c r="E331" s="5">
        <v>1</v>
      </c>
      <c r="F331" s="26">
        <v>128</v>
      </c>
      <c r="G331" s="26">
        <v>170</v>
      </c>
      <c r="H331" s="26">
        <v>177.9</v>
      </c>
      <c r="I331" s="25">
        <f t="shared" si="13"/>
        <v>158.63333333333333</v>
      </c>
      <c r="J331" s="26">
        <f t="shared" si="14"/>
        <v>317.26666666666665</v>
      </c>
    </row>
    <row r="332" spans="1:10" ht="22.5" x14ac:dyDescent="0.25">
      <c r="A332" s="19" t="s">
        <v>252</v>
      </c>
      <c r="B332" s="6" t="s">
        <v>23</v>
      </c>
      <c r="C332" s="6">
        <v>6</v>
      </c>
      <c r="D332" s="5" t="s">
        <v>25</v>
      </c>
      <c r="E332" s="8">
        <v>12</v>
      </c>
      <c r="F332" s="26">
        <v>6.03</v>
      </c>
      <c r="G332" s="26">
        <v>7.79</v>
      </c>
      <c r="H332" s="26">
        <v>7.04</v>
      </c>
      <c r="I332" s="25">
        <f t="shared" si="13"/>
        <v>6.9533333333333331</v>
      </c>
      <c r="J332" s="26">
        <f t="shared" si="14"/>
        <v>500.64</v>
      </c>
    </row>
    <row r="333" spans="1:10" ht="22.5" x14ac:dyDescent="0.25">
      <c r="A333" s="19" t="s">
        <v>253</v>
      </c>
      <c r="B333" s="6" t="s">
        <v>254</v>
      </c>
      <c r="C333" s="6">
        <v>1</v>
      </c>
      <c r="D333" s="5" t="s">
        <v>25</v>
      </c>
      <c r="E333" s="8">
        <v>12</v>
      </c>
      <c r="F333" s="26">
        <v>15.26</v>
      </c>
      <c r="G333" s="26">
        <v>17.5</v>
      </c>
      <c r="H333" s="26">
        <v>16.77</v>
      </c>
      <c r="I333" s="25">
        <f t="shared" si="13"/>
        <v>16.510000000000002</v>
      </c>
      <c r="J333" s="26">
        <f t="shared" si="14"/>
        <v>198.12</v>
      </c>
    </row>
    <row r="334" spans="1:10" ht="22.5" x14ac:dyDescent="0.25">
      <c r="A334" s="19" t="s">
        <v>255</v>
      </c>
      <c r="B334" s="6" t="s">
        <v>23</v>
      </c>
      <c r="C334" s="6">
        <v>1</v>
      </c>
      <c r="D334" s="5" t="s">
        <v>25</v>
      </c>
      <c r="E334" s="8">
        <v>12</v>
      </c>
      <c r="F334" s="26">
        <v>5.3</v>
      </c>
      <c r="G334" s="26">
        <v>6.08</v>
      </c>
      <c r="H334" s="26">
        <v>6.41</v>
      </c>
      <c r="I334" s="25">
        <f t="shared" si="13"/>
        <v>5.93</v>
      </c>
      <c r="J334" s="26">
        <f t="shared" si="14"/>
        <v>71.16</v>
      </c>
    </row>
    <row r="335" spans="1:10" ht="22.5" x14ac:dyDescent="0.25">
      <c r="A335" s="19" t="s">
        <v>256</v>
      </c>
      <c r="B335" s="6" t="s">
        <v>257</v>
      </c>
      <c r="C335" s="6">
        <v>1</v>
      </c>
      <c r="D335" s="5" t="s">
        <v>67</v>
      </c>
      <c r="E335" s="5">
        <v>1</v>
      </c>
      <c r="F335" s="26">
        <v>86.5</v>
      </c>
      <c r="G335" s="26">
        <v>88.31</v>
      </c>
      <c r="H335" s="26">
        <v>84</v>
      </c>
      <c r="I335" s="25">
        <f t="shared" si="13"/>
        <v>86.27</v>
      </c>
      <c r="J335" s="26">
        <f t="shared" si="14"/>
        <v>86.27</v>
      </c>
    </row>
    <row r="336" spans="1:10" x14ac:dyDescent="0.25">
      <c r="A336" s="19" t="s">
        <v>258</v>
      </c>
      <c r="B336" s="6" t="s">
        <v>23</v>
      </c>
      <c r="C336" s="6">
        <v>2</v>
      </c>
      <c r="D336" s="5" t="s">
        <v>85</v>
      </c>
      <c r="E336" s="5">
        <v>4</v>
      </c>
      <c r="F336" s="26">
        <v>17.34</v>
      </c>
      <c r="G336" s="26">
        <v>21.88</v>
      </c>
      <c r="H336" s="26">
        <v>20</v>
      </c>
      <c r="I336" s="25">
        <f t="shared" si="13"/>
        <v>19.739999999999998</v>
      </c>
      <c r="J336" s="26">
        <f t="shared" si="14"/>
        <v>157.91999999999999</v>
      </c>
    </row>
    <row r="337" spans="1:11" ht="22.5" x14ac:dyDescent="0.25">
      <c r="A337" s="19" t="s">
        <v>259</v>
      </c>
      <c r="B337" s="6" t="s">
        <v>23</v>
      </c>
      <c r="C337" s="6">
        <v>4</v>
      </c>
      <c r="D337" s="5" t="s">
        <v>85</v>
      </c>
      <c r="E337" s="5">
        <v>4</v>
      </c>
      <c r="F337" s="26">
        <v>7.79</v>
      </c>
      <c r="G337" s="26">
        <v>13.7</v>
      </c>
      <c r="H337" s="26">
        <v>7</v>
      </c>
      <c r="I337" s="25">
        <f t="shared" si="13"/>
        <v>9.4966666666666661</v>
      </c>
      <c r="J337" s="26">
        <f t="shared" si="14"/>
        <v>151.94666666666666</v>
      </c>
    </row>
    <row r="338" spans="1:11" ht="33.75" x14ac:dyDescent="0.25">
      <c r="A338" s="19" t="s">
        <v>260</v>
      </c>
      <c r="B338" s="6" t="s">
        <v>261</v>
      </c>
      <c r="C338" s="6">
        <v>1</v>
      </c>
      <c r="D338" s="5" t="s">
        <v>25</v>
      </c>
      <c r="E338" s="8">
        <v>12</v>
      </c>
      <c r="F338" s="26">
        <v>78.989999999999995</v>
      </c>
      <c r="G338" s="26">
        <v>78.900000000000006</v>
      </c>
      <c r="H338" s="26">
        <v>74.989999999999995</v>
      </c>
      <c r="I338" s="25">
        <f t="shared" si="13"/>
        <v>77.626666666666665</v>
      </c>
      <c r="J338" s="26">
        <f t="shared" si="14"/>
        <v>931.52</v>
      </c>
      <c r="K338">
        <f>SUM(237.38+127.89+118)/3</f>
        <v>161.09</v>
      </c>
    </row>
    <row r="339" spans="1:11" x14ac:dyDescent="0.25">
      <c r="A339" s="19" t="s">
        <v>262</v>
      </c>
      <c r="B339" s="6" t="s">
        <v>23</v>
      </c>
      <c r="C339" s="6">
        <v>4</v>
      </c>
      <c r="D339" s="5" t="s">
        <v>17</v>
      </c>
      <c r="E339" s="8">
        <v>2</v>
      </c>
      <c r="F339" s="26">
        <v>15.56</v>
      </c>
      <c r="G339" s="26">
        <v>13.53</v>
      </c>
      <c r="H339" s="26">
        <v>13.5</v>
      </c>
      <c r="I339" s="25">
        <f t="shared" si="13"/>
        <v>14.196666666666667</v>
      </c>
      <c r="J339" s="26">
        <f t="shared" si="14"/>
        <v>113.57333333333334</v>
      </c>
    </row>
    <row r="340" spans="1:11" ht="22.5" x14ac:dyDescent="0.25">
      <c r="A340" s="19" t="s">
        <v>263</v>
      </c>
      <c r="B340" s="6" t="s">
        <v>23</v>
      </c>
      <c r="C340" s="6">
        <v>4</v>
      </c>
      <c r="D340" s="5" t="s">
        <v>17</v>
      </c>
      <c r="E340" s="8">
        <v>2</v>
      </c>
      <c r="F340" s="26">
        <v>8.5500000000000007</v>
      </c>
      <c r="G340" s="26">
        <v>12</v>
      </c>
      <c r="H340" s="26">
        <v>10.59</v>
      </c>
      <c r="I340" s="25">
        <f t="shared" si="13"/>
        <v>10.38</v>
      </c>
      <c r="J340" s="26">
        <f t="shared" si="14"/>
        <v>83.04</v>
      </c>
    </row>
    <row r="341" spans="1:11" ht="22.5" x14ac:dyDescent="0.25">
      <c r="A341" s="19" t="s">
        <v>264</v>
      </c>
      <c r="B341" s="6" t="s">
        <v>244</v>
      </c>
      <c r="C341" s="6">
        <v>4</v>
      </c>
      <c r="D341" s="5" t="s">
        <v>25</v>
      </c>
      <c r="E341" s="8">
        <v>12</v>
      </c>
      <c r="F341" s="26">
        <v>11.9</v>
      </c>
      <c r="G341" s="26">
        <v>11</v>
      </c>
      <c r="H341" s="26">
        <v>12.25</v>
      </c>
      <c r="I341" s="25">
        <f t="shared" si="13"/>
        <v>11.716666666666667</v>
      </c>
      <c r="J341" s="26">
        <f t="shared" si="14"/>
        <v>562.4</v>
      </c>
    </row>
    <row r="342" spans="1:11" ht="22.5" x14ac:dyDescent="0.25">
      <c r="A342" s="19" t="s">
        <v>265</v>
      </c>
      <c r="B342" s="6" t="s">
        <v>23</v>
      </c>
      <c r="C342" s="6">
        <v>6</v>
      </c>
      <c r="D342" s="5" t="s">
        <v>17</v>
      </c>
      <c r="E342" s="8">
        <v>2</v>
      </c>
      <c r="F342" s="26">
        <v>88.9</v>
      </c>
      <c r="G342" s="26">
        <v>89.9</v>
      </c>
      <c r="H342" s="26">
        <v>69.989999999999995</v>
      </c>
      <c r="I342" s="25">
        <f t="shared" si="13"/>
        <v>82.93</v>
      </c>
      <c r="J342" s="26">
        <f t="shared" si="14"/>
        <v>995.16000000000008</v>
      </c>
      <c r="K342">
        <f>SUM(116.25+99.8+106)/3</f>
        <v>107.35000000000001</v>
      </c>
    </row>
    <row r="343" spans="1:11" ht="22.5" x14ac:dyDescent="0.25">
      <c r="A343" s="19" t="s">
        <v>266</v>
      </c>
      <c r="B343" s="6" t="s">
        <v>23</v>
      </c>
      <c r="C343" s="6">
        <v>5</v>
      </c>
      <c r="D343" s="5" t="s">
        <v>85</v>
      </c>
      <c r="E343" s="5">
        <v>4</v>
      </c>
      <c r="F343" s="26">
        <v>14.9</v>
      </c>
      <c r="G343" s="26">
        <v>12.99</v>
      </c>
      <c r="H343" s="26">
        <v>15.99</v>
      </c>
      <c r="I343" s="25">
        <f t="shared" si="13"/>
        <v>14.626666666666667</v>
      </c>
      <c r="J343" s="26">
        <f t="shared" si="14"/>
        <v>292.53333333333336</v>
      </c>
    </row>
    <row r="344" spans="1:11" ht="22.5" x14ac:dyDescent="0.25">
      <c r="A344" s="19" t="s">
        <v>267</v>
      </c>
      <c r="B344" s="6" t="s">
        <v>268</v>
      </c>
      <c r="C344" s="6">
        <v>1</v>
      </c>
      <c r="D344" s="5" t="s">
        <v>25</v>
      </c>
      <c r="E344" s="8">
        <v>12</v>
      </c>
      <c r="F344" s="26">
        <v>14</v>
      </c>
      <c r="G344" s="26">
        <v>14.8</v>
      </c>
      <c r="H344" s="26">
        <v>13.73</v>
      </c>
      <c r="I344" s="25">
        <f t="shared" si="13"/>
        <v>14.176666666666668</v>
      </c>
      <c r="J344" s="26">
        <f t="shared" si="14"/>
        <v>170.12</v>
      </c>
    </row>
    <row r="345" spans="1:11" ht="45" x14ac:dyDescent="0.25">
      <c r="A345" s="19" t="s">
        <v>269</v>
      </c>
      <c r="B345" s="6" t="s">
        <v>35</v>
      </c>
      <c r="C345" s="6">
        <v>2</v>
      </c>
      <c r="D345" s="5" t="s">
        <v>85</v>
      </c>
      <c r="E345" s="5">
        <v>4</v>
      </c>
      <c r="F345" s="26">
        <v>49.8</v>
      </c>
      <c r="G345" s="26">
        <v>26.5</v>
      </c>
      <c r="H345" s="26">
        <v>16.59</v>
      </c>
      <c r="I345" s="25">
        <f t="shared" si="13"/>
        <v>30.963333333333335</v>
      </c>
      <c r="J345" s="26">
        <f t="shared" si="14"/>
        <v>247.70666666666668</v>
      </c>
      <c r="K345" s="56">
        <f>SUM(J293:J345)/12</f>
        <v>3727.5263888888881</v>
      </c>
    </row>
    <row r="346" spans="1:11" x14ac:dyDescent="0.25">
      <c r="A346" s="31" t="s">
        <v>28</v>
      </c>
      <c r="B346" s="53"/>
      <c r="C346" s="53"/>
      <c r="D346" s="53"/>
      <c r="E346" s="53"/>
      <c r="F346" s="54"/>
      <c r="G346" s="54"/>
      <c r="H346" s="54"/>
      <c r="I346" s="54"/>
      <c r="J346" s="55">
        <f>SUM(J283,J284,J285,J286,J287,J288,J289,J290,J293,J294,J295,J296,J297,J298,J299,J300,J301,J302,J303,J304,J305,J306,J307,J308,J309,J310,J311,J312,J313,J314,J315,J316,J317,J318,J319,J320,J321,J322,J323,J324,J325,J326,J327,J328,J329,J330,J331,J332,J333,J334,J335,J336,J337,J338,J339,J340,J341,J342,J343,J344,J345)</f>
        <v>46117.589999999989</v>
      </c>
      <c r="K346" s="56">
        <f>K345/3</f>
        <v>1242.5087962962959</v>
      </c>
    </row>
  </sheetData>
  <mergeCells count="25">
    <mergeCell ref="A236:J236"/>
    <mergeCell ref="A253:J253"/>
    <mergeCell ref="A281:J281"/>
    <mergeCell ref="A280:J280"/>
    <mergeCell ref="A3:J3"/>
    <mergeCell ref="A197:J197"/>
    <mergeCell ref="A226:J226"/>
    <mergeCell ref="A225:J225"/>
    <mergeCell ref="A237:J237"/>
    <mergeCell ref="A2:J2"/>
    <mergeCell ref="A18:J18"/>
    <mergeCell ref="A17:J17"/>
    <mergeCell ref="A28:J28"/>
    <mergeCell ref="A291:J291"/>
    <mergeCell ref="A39:J39"/>
    <mergeCell ref="A94:J94"/>
    <mergeCell ref="A140:J140"/>
    <mergeCell ref="A139:J139"/>
    <mergeCell ref="A154:J154"/>
    <mergeCell ref="A180:J180"/>
    <mergeCell ref="A179:J179"/>
    <mergeCell ref="A40:J40"/>
    <mergeCell ref="A56:J56"/>
    <mergeCell ref="A78:J78"/>
    <mergeCell ref="A77:J77"/>
  </mergeCells>
  <pageMargins left="0.511811024" right="0.511811024" top="0.78740157499999996" bottom="0.78740157499999996" header="0.31496062000000002" footer="0.31496062000000002"/>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652B324C4EB849A7838CDF6FED2895" ma:contentTypeVersion="13" ma:contentTypeDescription="Crie um novo documento." ma:contentTypeScope="" ma:versionID="5235f0cec1d6070f077db392d94d08fd">
  <xsd:schema xmlns:xsd="http://www.w3.org/2001/XMLSchema" xmlns:xs="http://www.w3.org/2001/XMLSchema" xmlns:p="http://schemas.microsoft.com/office/2006/metadata/properties" xmlns:ns2="5e676ee3-043c-418d-b169-ecc8fbc4340f" xmlns:ns3="b04c4f34-1dca-40c4-9764-efd14e32ba4b" targetNamespace="http://schemas.microsoft.com/office/2006/metadata/properties" ma:root="true" ma:fieldsID="e080b03aee194fa80188c2cb81ef6c8e" ns2:_="" ns3:_="">
    <xsd:import namespace="5e676ee3-043c-418d-b169-ecc8fbc4340f"/>
    <xsd:import namespace="b04c4f34-1dca-40c4-9764-efd14e32ba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76ee3-043c-418d-b169-ecc8fbc434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be3d53f-864c-4c30-b421-a8cfe89dac5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04c4f34-1dca-40c4-9764-efd14e32ba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f25790a-d607-4c8a-9871-581bb5b4c171}" ma:internalName="TaxCatchAll" ma:showField="CatchAllData" ma:web="b04c4f34-1dca-40c4-9764-efd14e32ba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04c4f34-1dca-40c4-9764-efd14e32ba4b" xsi:nil="true"/>
    <lcf76f155ced4ddcb4097134ff3c332f xmlns="5e676ee3-043c-418d-b169-ecc8fbc434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DCA4F0-93E6-4CEE-B955-1306A3CCA752}">
  <ds:schemaRefs>
    <ds:schemaRef ds:uri="http://schemas.microsoft.com/sharepoint/v3/contenttype/forms"/>
  </ds:schemaRefs>
</ds:datastoreItem>
</file>

<file path=customXml/itemProps2.xml><?xml version="1.0" encoding="utf-8"?>
<ds:datastoreItem xmlns:ds="http://schemas.openxmlformats.org/officeDocument/2006/customXml" ds:itemID="{366DB142-D674-4D48-B08E-DFC032636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76ee3-043c-418d-b169-ecc8fbc4340f"/>
    <ds:schemaRef ds:uri="b04c4f34-1dca-40c4-9764-efd14e32b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80CA0D-1E40-4C93-A0E3-00E43E9ED8ED}">
  <ds:schemaRefs>
    <ds:schemaRef ds:uri="http://schemas.microsoft.com/office/2006/metadata/properties"/>
    <ds:schemaRef ds:uri="http://schemas.microsoft.com/office/infopath/2007/PartnerControls"/>
    <ds:schemaRef ds:uri="b04c4f34-1dca-40c4-9764-efd14e32ba4b"/>
    <ds:schemaRef ds:uri="5e676ee3-043c-418d-b169-ecc8fbc434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5</vt:i4>
      </vt:variant>
    </vt:vector>
  </HeadingPairs>
  <TitlesOfParts>
    <vt:vector size="6" baseType="lpstr">
      <vt:lpstr>Planilha1</vt:lpstr>
      <vt:lpstr>_Hlk190247189</vt:lpstr>
      <vt:lpstr>_Hlk190247199</vt:lpstr>
      <vt:lpstr>_Hlk190247210</vt:lpstr>
      <vt:lpstr>_Hlk190247224</vt:lpstr>
      <vt:lpstr>_Hlk190247359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Flavio Adriano Barreto Sampaio</dc:creator>
  <cp:keywords/>
  <dc:description/>
  <cp:lastModifiedBy>Tatiana Millions Rivasplata</cp:lastModifiedBy>
  <cp:revision/>
  <dcterms:created xsi:type="dcterms:W3CDTF">2025-02-20T14:21:22Z</dcterms:created>
  <dcterms:modified xsi:type="dcterms:W3CDTF">2025-05-28T12:30:13Z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0x01010094652B324C4EB849A7838CDF6FED2895</vt:lpwstr>
  </property>
  <property fmtid="{D5CDD505-2E9C-101B-9397-08002B2CF9AE}" pid="3" name="MediaServiceImageTags">
    <vt:lpwstr/>
  </property>
</Properties>
</file>