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074741\Instituto Federal do Rio Grande do Norte\DIAD JC - Documentos\General\2024- DIAD\DIRETORIA\KÉZIA\NOVO CONTRATO DE MANUTENÇÃO\PDF KÉZIA PLANILHAS\"/>
    </mc:Choice>
  </mc:AlternateContent>
  <bookViews>
    <workbookView xWindow="0" yWindow="0" windowWidth="19200" windowHeight="6250"/>
  </bookViews>
  <sheets>
    <sheet name="AUXILIAR DE MANUTENÇÃO" sheetId="1" r:id="rId1"/>
    <sheet name="ELETRICISTA" sheetId="2" r:id="rId2"/>
    <sheet name="JARDINEIRO" sheetId="3" r:id="rId3"/>
    <sheet name="PEDREIRO" sheetId="4" r:id="rId4"/>
    <sheet name="TÉCNICO EM REFRIGERAÇÃO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4" l="1"/>
  <c r="I5" i="5"/>
  <c r="G6" i="5"/>
  <c r="I6" i="5" s="1"/>
  <c r="G4" i="5"/>
  <c r="I4" i="5" s="1"/>
  <c r="I7" i="5" l="1"/>
  <c r="G10" i="5" s="1"/>
  <c r="G11" i="5" s="1"/>
  <c r="G12" i="5" l="1"/>
  <c r="G13" i="5"/>
  <c r="G14" i="5" s="1"/>
  <c r="G14" i="2" l="1"/>
  <c r="I14" i="2" s="1"/>
  <c r="G6" i="4" l="1"/>
  <c r="G5" i="4"/>
  <c r="I5" i="4" s="1"/>
  <c r="G4" i="4"/>
  <c r="I4" i="4" s="1"/>
  <c r="G6" i="3"/>
  <c r="I6" i="3" s="1"/>
  <c r="G5" i="3"/>
  <c r="I5" i="3" s="1"/>
  <c r="G4" i="3"/>
  <c r="I4" i="3" s="1"/>
  <c r="I7" i="4" l="1"/>
  <c r="G10" i="4" s="1"/>
  <c r="G12" i="4" s="1"/>
  <c r="I7" i="3"/>
  <c r="G10" i="3" s="1"/>
  <c r="G11" i="4" l="1"/>
  <c r="G13" i="4" s="1"/>
  <c r="G14" i="4" s="1"/>
  <c r="G11" i="3"/>
  <c r="G12" i="3"/>
  <c r="G13" i="3" l="1"/>
  <c r="G14" i="3" s="1"/>
  <c r="G5" i="2" l="1"/>
  <c r="I5" i="2" s="1"/>
  <c r="G6" i="2"/>
  <c r="I6" i="2" s="1"/>
  <c r="G7" i="2"/>
  <c r="I7" i="2" s="1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5" i="2"/>
  <c r="I15" i="2" s="1"/>
  <c r="G4" i="2"/>
  <c r="I4" i="2" l="1"/>
  <c r="I16" i="2" s="1"/>
  <c r="G19" i="2" s="1"/>
  <c r="G20" i="2" l="1"/>
  <c r="G21" i="2"/>
  <c r="G4" i="1"/>
  <c r="I4" i="1" s="1"/>
  <c r="I5" i="1" s="1"/>
  <c r="G8" i="1" s="1"/>
  <c r="G9" i="1" s="1"/>
  <c r="G22" i="2" l="1"/>
  <c r="G23" i="2" s="1"/>
  <c r="G10" i="1"/>
  <c r="G11" i="1" l="1"/>
  <c r="G12" i="1" s="1"/>
</calcChain>
</file>

<file path=xl/sharedStrings.xml><?xml version="1.0" encoding="utf-8"?>
<sst xmlns="http://schemas.openxmlformats.org/spreadsheetml/2006/main" count="173" uniqueCount="47">
  <si>
    <t>ITEM</t>
  </si>
  <si>
    <t>POSTO</t>
  </si>
  <si>
    <t>DESCRIÇÃO</t>
  </si>
  <si>
    <t>UNIDADE</t>
  </si>
  <si>
    <t>PERÍODO</t>
  </si>
  <si>
    <t>QUANT PERÍODO</t>
  </si>
  <si>
    <t>QTD POR 12 MESES</t>
  </si>
  <si>
    <t>PREÇO UNIT MÉDIO</t>
  </si>
  <si>
    <t>PREÇO TOTAL ANUAL</t>
  </si>
  <si>
    <t>AUXILIAR DE MANUTENÇÃO</t>
  </si>
  <si>
    <r>
      <t xml:space="preserve">Motocompressor portátil com rodas, com reservatório de ar de 30 litros, Pressão de operação: Mínima: 80 lbf / pol² - 5,5 bar e Máxima: 116 lbf / pol² - 8,0 bar, Potência: 2,0 hp, , Rotação:3400 RPM, Tensão:220V.  </t>
    </r>
    <r>
      <rPr>
        <b/>
        <sz val="11"/>
        <color rgb="FF000000"/>
        <rFont val="Calibri"/>
        <family val="2"/>
        <scheme val="minor"/>
      </rPr>
      <t>(REGIME DE COMODATO)</t>
    </r>
  </si>
  <si>
    <t>ANUAL</t>
  </si>
  <si>
    <t>VALOR TOTAL</t>
  </si>
  <si>
    <t>Valor total dos Equipamentos (sob demanda) (R$)</t>
  </si>
  <si>
    <t>Depreciação Mensal dos Equipamentos (sob demanda) (R$)</t>
  </si>
  <si>
    <t>Manutenção mensal dos Equipamentos (sob demanda) (R$) 0,5%</t>
  </si>
  <si>
    <t>Total Manutenção + Depreciação Mensal dos Equipamentos (sob demanda) por posto (R$)</t>
  </si>
  <si>
    <t>Custo mensal dos Equipamentos (sob demanda) por posto (R$)</t>
  </si>
  <si>
    <r>
      <rPr>
        <b/>
        <sz val="11"/>
        <color theme="1"/>
        <rFont val="Calibri"/>
        <family val="2"/>
        <scheme val="minor"/>
      </rPr>
      <t xml:space="preserve">OBS: </t>
    </r>
    <r>
      <rPr>
        <sz val="11"/>
        <color theme="1"/>
        <rFont val="Calibri"/>
        <family val="2"/>
        <scheme val="minor"/>
      </rPr>
      <t>Os equipamentos devem ser cotados a depreciação mensal dos mesmos, considerando a vida útil de 8 anos e o valor residual de 20% para todos os equipamentos a serem utilizados na prestação dos serviços, bem como a aplicação do percentual de 0,5% ao mês a título de manutenção desses equipamentos. Esse percentual de manutenção tem como base de cálculo o valor total dos equipamentos.</t>
    </r>
  </si>
  <si>
    <t>ELETRICISTA</t>
  </si>
  <si>
    <t>Alicate amperímetro com Megômetro CAT II 1000V. (REGIME DE COMODATO)</t>
  </si>
  <si>
    <t>Cinto de Segurança para Eletricista com Engate Rápido 191C CA 35530 (REGIME DE COMODATO)</t>
  </si>
  <si>
    <t>Escada de Alumínio Multifuncional 4x4 com 16 Degraus e 2 Plataformas 8 em 1 (REGIME DE COMODATO)</t>
  </si>
  <si>
    <t>Escada Extensiva com Degraus tipo D e Fibra Vazada 3,60 x 6,00 Metros (REGIME DE COMODATO)</t>
  </si>
  <si>
    <t>Furadeira/Parafusadeira à Bateria com 2 Baterias e Maleta para Transporte - 12V - 220V. (REGIME DE COMODATO)</t>
  </si>
  <si>
    <t>Capacete facial p/ eletricista com suporte protetor facial e auditivo. Referência: Gênesis (REGIME DE COMODATO)</t>
  </si>
  <si>
    <t>Roupa para Eletricista, padrão NR10, Anti-chama resistente a arco elétrico com Refletivo. Referência: EQPRO - 1782-1786 (REGIME DE COMODATO)</t>
  </si>
  <si>
    <t>PAR</t>
  </si>
  <si>
    <t>Luvas de borracha de uso até 17kv (REGIME DE COMODATO)</t>
  </si>
  <si>
    <t>Balaclava anti-chama (REGIME DE COMODATO)</t>
  </si>
  <si>
    <t>Manga isolante de borracha (REGIME DE COMODATO)</t>
  </si>
  <si>
    <t>Vara de manobra telescópica 7 elementos (REGIME DE COMODATO)</t>
  </si>
  <si>
    <t>Talabarte Para Eletricista Dielétrico em Y Vicsa VIC26805 (REGIME DE COMODATO)</t>
  </si>
  <si>
    <t>JARDINEIRO</t>
  </si>
  <si>
    <t>Cortador de Grama à Gasolina - 5 HP - Com recolhedor (REGIME DE COMODATO)</t>
  </si>
  <si>
    <t>BIENAL</t>
  </si>
  <si>
    <t>Cortador de Grama com fio de nylon com potência mínima do motor de 1000 w - 220V (REGIME DE COMODATO)</t>
  </si>
  <si>
    <t>Roçadeira lateral a gasolina 2.17 hp 52 cilindradas 2 tempos - RN52L - Nagano (REGIME DE COMODATO)</t>
  </si>
  <si>
    <t>PEDREIRO</t>
  </si>
  <si>
    <t>Furadeira de Impacto 700W 1/2", ProfIssional com Soft Grip, Limitador e Maleta (REGIME DE COMODATO)</t>
  </si>
  <si>
    <t>Martelete Perfurador / Rompedor Profissional - 210V 800W (REGIME DE COMODATO)</t>
  </si>
  <si>
    <t>Serra Mármore Mod. 4100NH3Z 110mm - 220V. (REGIME DE COMODATO)</t>
  </si>
  <si>
    <t>TÉCNICO EM REFRIGERAÇÃO</t>
  </si>
  <si>
    <t>Escada Extensível Vazada 19 Degraus, 6 Metros, em fibra de vidro (REGIME DE COMODATO)</t>
  </si>
  <si>
    <t>Máquina de limpeza de ar condicionado, com bolsa coletora, até 24.000Btus, Tensão: 127V / 220V - automática,  Pressão da bomba: 110 psi (bar 6,89, Mangueira: 04 Metros de comprimento com gatilho, 1 Metro Mangueira de Sucção (Sistema de Sucção Completo com Filtro) (REGIME DE COMODATO)</t>
  </si>
  <si>
    <t>Moto Esmeril 6" Carcaça em ferro fundido; Base em alumínio; Cabo elétrico de 1,7m. Proteção dos rebolos em aço e em ambos os lados. Bases de apoio ajustáveis para manter a peça mais firme durante o desbaste/afiação. Regulagem de altura e inclinação do protetor ocular contra faíscas. Acompanha 1 rebolo de afiação, 1 rebolo de desbaste e manual de instruções Bivolt (127/220 V c.a.) por chave seletora. Diâmetro do eixo: 1/2" Diâmetro do rebolo: 6" Rotação: 3.580 min-¹ - rpm Potência: 368 W Frequência: 50/60 Hz (REGIME DE COMODATO)</t>
  </si>
  <si>
    <t>PLANILHA DE EQUIPAMENTO (COM COMODATO) - IFRN CAMPUS JOÃO CÂMARA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</si>
</sst>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2" fillId="3" borderId="1" xfId="0" applyNumberFormat="1" applyFont="1" applyFill="1" applyBorder="1" applyAlignment="1">
      <alignment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44" fontId="0" fillId="0" borderId="0" xfId="0" applyNumberFormat="1" applyAlignment="1">
      <alignment vertical="center"/>
    </xf>
    <xf numFmtId="0" fontId="5" fillId="5" borderId="1" xfId="0" applyFont="1" applyFill="1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tabSelected="1" zoomScaleNormal="100" workbookViewId="0">
      <selection activeCell="B1" sqref="B1:H1"/>
    </sheetView>
  </sheetViews>
  <sheetFormatPr defaultColWidth="8.7265625" defaultRowHeight="14.5" x14ac:dyDescent="0.35"/>
  <cols>
    <col min="1" max="1" width="4.7265625" style="5" bestFit="1" customWidth="1"/>
    <col min="2" max="2" width="14.7265625" style="5" customWidth="1"/>
    <col min="3" max="3" width="33.54296875" style="5" customWidth="1"/>
    <col min="4" max="7" width="8.7265625" style="5"/>
    <col min="8" max="8" width="12.1796875" style="5" bestFit="1" customWidth="1"/>
    <col min="9" max="9" width="15.54296875" style="5" customWidth="1"/>
    <col min="10" max="10" width="11.54296875" style="5" bestFit="1" customWidth="1"/>
    <col min="11" max="16384" width="8.7265625" style="5"/>
  </cols>
  <sheetData>
    <row r="1" spans="1:12" x14ac:dyDescent="0.35">
      <c r="B1" s="21" t="s">
        <v>46</v>
      </c>
      <c r="C1" s="21"/>
      <c r="D1" s="21"/>
      <c r="E1" s="21"/>
      <c r="F1" s="21"/>
      <c r="G1" s="21"/>
      <c r="H1" s="21"/>
    </row>
    <row r="3" spans="1:12" ht="34.5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  <c r="H3" s="3" t="s">
        <v>7</v>
      </c>
      <c r="I3" s="2" t="s">
        <v>8</v>
      </c>
    </row>
    <row r="4" spans="1:12" ht="101.5" x14ac:dyDescent="0.35">
      <c r="A4" s="6">
        <v>1</v>
      </c>
      <c r="B4" s="7" t="s">
        <v>9</v>
      </c>
      <c r="C4" s="19" t="s">
        <v>10</v>
      </c>
      <c r="D4" s="6" t="s">
        <v>3</v>
      </c>
      <c r="E4" s="6" t="s">
        <v>11</v>
      </c>
      <c r="F4" s="6">
        <v>1</v>
      </c>
      <c r="G4" s="6">
        <f>F4</f>
        <v>1</v>
      </c>
      <c r="H4" s="8">
        <v>1523.47</v>
      </c>
      <c r="I4" s="9">
        <f>H4*G4</f>
        <v>1523.47</v>
      </c>
    </row>
    <row r="5" spans="1:12" x14ac:dyDescent="0.35">
      <c r="G5" s="22" t="s">
        <v>12</v>
      </c>
      <c r="H5" s="22"/>
      <c r="I5" s="10">
        <f>SUM(I4)</f>
        <v>1523.47</v>
      </c>
    </row>
    <row r="8" spans="1:12" x14ac:dyDescent="0.35">
      <c r="A8" s="26" t="s">
        <v>13</v>
      </c>
      <c r="B8" s="27"/>
      <c r="C8" s="27"/>
      <c r="D8" s="27"/>
      <c r="E8" s="27"/>
      <c r="F8" s="28"/>
      <c r="G8" s="32">
        <f>I5</f>
        <v>1523.47</v>
      </c>
      <c r="H8" s="32"/>
    </row>
    <row r="9" spans="1:12" x14ac:dyDescent="0.35">
      <c r="A9" s="26" t="s">
        <v>14</v>
      </c>
      <c r="B9" s="27"/>
      <c r="C9" s="27"/>
      <c r="D9" s="27"/>
      <c r="E9" s="27"/>
      <c r="F9" s="28"/>
      <c r="G9" s="32">
        <f>(G8-20%*G8)/8/12</f>
        <v>12.695583333333333</v>
      </c>
      <c r="H9" s="32"/>
    </row>
    <row r="10" spans="1:12" x14ac:dyDescent="0.35">
      <c r="A10" s="26" t="s">
        <v>15</v>
      </c>
      <c r="B10" s="27"/>
      <c r="C10" s="27"/>
      <c r="D10" s="27"/>
      <c r="E10" s="27"/>
      <c r="F10" s="28"/>
      <c r="G10" s="32">
        <f>G8*0.5%</f>
        <v>7.6173500000000001</v>
      </c>
      <c r="H10" s="32"/>
    </row>
    <row r="11" spans="1:12" x14ac:dyDescent="0.35">
      <c r="A11" s="26" t="s">
        <v>16</v>
      </c>
      <c r="B11" s="27"/>
      <c r="C11" s="27"/>
      <c r="D11" s="27"/>
      <c r="E11" s="27"/>
      <c r="F11" s="28"/>
      <c r="G11" s="32">
        <f>G9+G10</f>
        <v>20.312933333333334</v>
      </c>
      <c r="H11" s="32"/>
    </row>
    <row r="12" spans="1:12" x14ac:dyDescent="0.35">
      <c r="A12" s="29" t="s">
        <v>17</v>
      </c>
      <c r="B12" s="30"/>
      <c r="C12" s="30"/>
      <c r="D12" s="30"/>
      <c r="E12" s="30"/>
      <c r="F12" s="31"/>
      <c r="G12" s="33">
        <f>G11/1</f>
        <v>20.312933333333334</v>
      </c>
      <c r="H12" s="33"/>
    </row>
    <row r="14" spans="1:12" ht="75" customHeight="1" x14ac:dyDescent="0.35">
      <c r="A14" s="23" t="s">
        <v>18</v>
      </c>
      <c r="B14" s="24"/>
      <c r="C14" s="24"/>
      <c r="D14" s="24"/>
      <c r="E14" s="24"/>
      <c r="F14" s="25"/>
      <c r="I14" s="12"/>
      <c r="J14" s="12"/>
      <c r="L14" s="12"/>
    </row>
    <row r="15" spans="1:12" ht="75" customHeight="1" x14ac:dyDescent="0.35">
      <c r="A15" s="20"/>
      <c r="B15" s="20"/>
      <c r="C15" s="20"/>
      <c r="D15" s="20"/>
      <c r="E15" s="20"/>
      <c r="F15" s="20"/>
      <c r="I15" s="12"/>
      <c r="J15" s="12"/>
      <c r="L15" s="12"/>
    </row>
    <row r="16" spans="1:12" x14ac:dyDescent="0.35">
      <c r="I16" s="12"/>
      <c r="J16" s="12"/>
    </row>
    <row r="17" spans="8:10" x14ac:dyDescent="0.35">
      <c r="H17" s="12"/>
      <c r="I17" s="12"/>
      <c r="J17" s="12"/>
    </row>
    <row r="18" spans="8:10" x14ac:dyDescent="0.35">
      <c r="H18" s="12"/>
      <c r="I18" s="12"/>
      <c r="J18" s="12"/>
    </row>
    <row r="19" spans="8:10" x14ac:dyDescent="0.35">
      <c r="H19" s="12"/>
    </row>
  </sheetData>
  <mergeCells count="13">
    <mergeCell ref="B1:H1"/>
    <mergeCell ref="G5:H5"/>
    <mergeCell ref="A14:F14"/>
    <mergeCell ref="A8:F8"/>
    <mergeCell ref="A9:F9"/>
    <mergeCell ref="A10:F10"/>
    <mergeCell ref="A11:F11"/>
    <mergeCell ref="A12:F12"/>
    <mergeCell ref="G8:H8"/>
    <mergeCell ref="G9:H9"/>
    <mergeCell ref="G10:H10"/>
    <mergeCell ref="G11:H11"/>
    <mergeCell ref="G12:H12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="90" zoomScaleNormal="90" workbookViewId="0">
      <selection activeCell="B1" sqref="B1:H1"/>
    </sheetView>
  </sheetViews>
  <sheetFormatPr defaultColWidth="8.7265625" defaultRowHeight="14.5" x14ac:dyDescent="0.35"/>
  <cols>
    <col min="1" max="1" width="4.7265625" style="15" bestFit="1" customWidth="1"/>
    <col min="2" max="2" width="11.453125" style="15" customWidth="1"/>
    <col min="3" max="3" width="43.54296875" style="15" customWidth="1"/>
    <col min="4" max="7" width="8.7265625" style="15"/>
    <col min="8" max="8" width="13.54296875" style="15" customWidth="1"/>
    <col min="9" max="9" width="14" style="15" customWidth="1"/>
    <col min="10" max="16384" width="8.7265625" style="15"/>
  </cols>
  <sheetData>
    <row r="1" spans="1:9" x14ac:dyDescent="0.35">
      <c r="B1" s="21" t="s">
        <v>46</v>
      </c>
      <c r="C1" s="21"/>
      <c r="D1" s="21"/>
      <c r="E1" s="21"/>
      <c r="F1" s="21"/>
      <c r="G1" s="21"/>
      <c r="H1" s="21"/>
    </row>
    <row r="3" spans="1:9" ht="34.5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  <c r="H3" s="3" t="s">
        <v>7</v>
      </c>
      <c r="I3" s="2" t="s">
        <v>8</v>
      </c>
    </row>
    <row r="4" spans="1:9" ht="29" x14ac:dyDescent="0.35">
      <c r="A4" s="6">
        <v>1</v>
      </c>
      <c r="B4" s="7" t="s">
        <v>19</v>
      </c>
      <c r="C4" s="7" t="s">
        <v>20</v>
      </c>
      <c r="D4" s="6" t="s">
        <v>3</v>
      </c>
      <c r="E4" s="6" t="s">
        <v>11</v>
      </c>
      <c r="F4" s="11">
        <v>2</v>
      </c>
      <c r="G4" s="6">
        <f>F4*1</f>
        <v>2</v>
      </c>
      <c r="H4" s="8">
        <v>270.26</v>
      </c>
      <c r="I4" s="9">
        <f>H4*G4</f>
        <v>540.52</v>
      </c>
    </row>
    <row r="5" spans="1:9" ht="29" x14ac:dyDescent="0.35">
      <c r="A5" s="6">
        <v>2</v>
      </c>
      <c r="B5" s="7" t="s">
        <v>19</v>
      </c>
      <c r="C5" s="7" t="s">
        <v>21</v>
      </c>
      <c r="D5" s="6" t="s">
        <v>3</v>
      </c>
      <c r="E5" s="6" t="s">
        <v>11</v>
      </c>
      <c r="F5" s="11">
        <v>1</v>
      </c>
      <c r="G5" s="6">
        <f t="shared" ref="G5:G15" si="0">F5*1</f>
        <v>1</v>
      </c>
      <c r="H5" s="8">
        <v>487.6</v>
      </c>
      <c r="I5" s="9">
        <f t="shared" ref="I5:I15" si="1">H5*G5</f>
        <v>487.6</v>
      </c>
    </row>
    <row r="6" spans="1:9" ht="43.5" x14ac:dyDescent="0.35">
      <c r="A6" s="6">
        <v>3</v>
      </c>
      <c r="B6" s="7" t="s">
        <v>19</v>
      </c>
      <c r="C6" s="7" t="s">
        <v>22</v>
      </c>
      <c r="D6" s="6" t="s">
        <v>3</v>
      </c>
      <c r="E6" s="6" t="s">
        <v>11</v>
      </c>
      <c r="F6" s="11">
        <v>2</v>
      </c>
      <c r="G6" s="6">
        <f t="shared" si="0"/>
        <v>2</v>
      </c>
      <c r="H6" s="8">
        <v>676.84</v>
      </c>
      <c r="I6" s="9">
        <f t="shared" si="1"/>
        <v>1353.68</v>
      </c>
    </row>
    <row r="7" spans="1:9" ht="43.5" x14ac:dyDescent="0.35">
      <c r="A7" s="6">
        <v>4</v>
      </c>
      <c r="B7" s="7" t="s">
        <v>19</v>
      </c>
      <c r="C7" s="7" t="s">
        <v>23</v>
      </c>
      <c r="D7" s="6" t="s">
        <v>3</v>
      </c>
      <c r="E7" s="6" t="s">
        <v>11</v>
      </c>
      <c r="F7" s="11">
        <v>1</v>
      </c>
      <c r="G7" s="6">
        <f t="shared" si="0"/>
        <v>1</v>
      </c>
      <c r="H7" s="8">
        <v>804.07</v>
      </c>
      <c r="I7" s="9">
        <f t="shared" si="1"/>
        <v>804.07</v>
      </c>
    </row>
    <row r="8" spans="1:9" ht="43.5" x14ac:dyDescent="0.35">
      <c r="A8" s="6">
        <v>5</v>
      </c>
      <c r="B8" s="7" t="s">
        <v>19</v>
      </c>
      <c r="C8" s="7" t="s">
        <v>24</v>
      </c>
      <c r="D8" s="6" t="s">
        <v>3</v>
      </c>
      <c r="E8" s="6" t="s">
        <v>11</v>
      </c>
      <c r="F8" s="11">
        <v>1</v>
      </c>
      <c r="G8" s="6">
        <f t="shared" si="0"/>
        <v>1</v>
      </c>
      <c r="H8" s="8">
        <v>278.88</v>
      </c>
      <c r="I8" s="9">
        <f t="shared" si="1"/>
        <v>278.88</v>
      </c>
    </row>
    <row r="9" spans="1:9" ht="43.5" x14ac:dyDescent="0.35">
      <c r="A9" s="6">
        <v>6</v>
      </c>
      <c r="B9" s="7" t="s">
        <v>19</v>
      </c>
      <c r="C9" s="7" t="s">
        <v>25</v>
      </c>
      <c r="D9" s="6" t="s">
        <v>3</v>
      </c>
      <c r="E9" s="6" t="s">
        <v>11</v>
      </c>
      <c r="F9" s="11">
        <v>1</v>
      </c>
      <c r="G9" s="6">
        <f t="shared" si="0"/>
        <v>1</v>
      </c>
      <c r="H9" s="8">
        <v>234.53</v>
      </c>
      <c r="I9" s="9">
        <f t="shared" si="1"/>
        <v>234.53</v>
      </c>
    </row>
    <row r="10" spans="1:9" ht="58" x14ac:dyDescent="0.35">
      <c r="A10" s="6">
        <v>7</v>
      </c>
      <c r="B10" s="7" t="s">
        <v>19</v>
      </c>
      <c r="C10" s="19" t="s">
        <v>26</v>
      </c>
      <c r="D10" s="6" t="s">
        <v>27</v>
      </c>
      <c r="E10" s="6" t="s">
        <v>11</v>
      </c>
      <c r="F10" s="11">
        <v>1</v>
      </c>
      <c r="G10" s="6">
        <f t="shared" si="0"/>
        <v>1</v>
      </c>
      <c r="H10" s="8">
        <v>428.42</v>
      </c>
      <c r="I10" s="9">
        <f t="shared" si="1"/>
        <v>428.42</v>
      </c>
    </row>
    <row r="11" spans="1:9" ht="29" x14ac:dyDescent="0.35">
      <c r="A11" s="6">
        <v>8</v>
      </c>
      <c r="B11" s="7" t="s">
        <v>19</v>
      </c>
      <c r="C11" s="7" t="s">
        <v>28</v>
      </c>
      <c r="D11" s="6" t="s">
        <v>3</v>
      </c>
      <c r="E11" s="6" t="s">
        <v>11</v>
      </c>
      <c r="F11" s="11">
        <v>1</v>
      </c>
      <c r="G11" s="6">
        <f t="shared" si="0"/>
        <v>1</v>
      </c>
      <c r="H11" s="8">
        <v>695.3</v>
      </c>
      <c r="I11" s="9">
        <f t="shared" si="1"/>
        <v>695.3</v>
      </c>
    </row>
    <row r="12" spans="1:9" x14ac:dyDescent="0.35">
      <c r="A12" s="6">
        <v>9</v>
      </c>
      <c r="B12" s="7" t="s">
        <v>19</v>
      </c>
      <c r="C12" s="7" t="s">
        <v>29</v>
      </c>
      <c r="D12" s="6" t="s">
        <v>3</v>
      </c>
      <c r="E12" s="6" t="s">
        <v>11</v>
      </c>
      <c r="F12" s="11">
        <v>1</v>
      </c>
      <c r="G12" s="6">
        <f t="shared" si="0"/>
        <v>1</v>
      </c>
      <c r="H12" s="8">
        <v>174.8</v>
      </c>
      <c r="I12" s="9">
        <f t="shared" si="1"/>
        <v>174.8</v>
      </c>
    </row>
    <row r="13" spans="1:9" ht="29" x14ac:dyDescent="0.35">
      <c r="A13" s="6">
        <v>10</v>
      </c>
      <c r="B13" s="7" t="s">
        <v>19</v>
      </c>
      <c r="C13" s="7" t="s">
        <v>30</v>
      </c>
      <c r="D13" s="6" t="s">
        <v>27</v>
      </c>
      <c r="E13" s="6" t="s">
        <v>11</v>
      </c>
      <c r="F13" s="11">
        <v>1</v>
      </c>
      <c r="G13" s="6">
        <f t="shared" si="0"/>
        <v>1</v>
      </c>
      <c r="H13" s="8">
        <v>841.86</v>
      </c>
      <c r="I13" s="9">
        <f t="shared" si="1"/>
        <v>841.86</v>
      </c>
    </row>
    <row r="14" spans="1:9" ht="29" x14ac:dyDescent="0.35">
      <c r="A14" s="6">
        <v>11</v>
      </c>
      <c r="B14" s="7" t="s">
        <v>19</v>
      </c>
      <c r="C14" s="7" t="s">
        <v>31</v>
      </c>
      <c r="D14" s="6" t="s">
        <v>3</v>
      </c>
      <c r="E14" s="6" t="s">
        <v>11</v>
      </c>
      <c r="F14" s="11">
        <v>1</v>
      </c>
      <c r="G14" s="6">
        <f t="shared" si="0"/>
        <v>1</v>
      </c>
      <c r="H14" s="8">
        <v>2141.6</v>
      </c>
      <c r="I14" s="9">
        <f t="shared" si="1"/>
        <v>2141.6</v>
      </c>
    </row>
    <row r="15" spans="1:9" ht="29" x14ac:dyDescent="0.35">
      <c r="A15" s="6">
        <v>12</v>
      </c>
      <c r="B15" s="7" t="s">
        <v>19</v>
      </c>
      <c r="C15" s="7" t="s">
        <v>32</v>
      </c>
      <c r="D15" s="6" t="s">
        <v>3</v>
      </c>
      <c r="E15" s="6" t="s">
        <v>11</v>
      </c>
      <c r="F15" s="11">
        <v>1</v>
      </c>
      <c r="G15" s="6">
        <f t="shared" si="0"/>
        <v>1</v>
      </c>
      <c r="H15" s="8">
        <v>1433.3</v>
      </c>
      <c r="I15" s="9">
        <f t="shared" si="1"/>
        <v>1433.3</v>
      </c>
    </row>
    <row r="16" spans="1:9" x14ac:dyDescent="0.35">
      <c r="C16" s="16"/>
      <c r="G16" s="22" t="s">
        <v>12</v>
      </c>
      <c r="H16" s="22"/>
      <c r="I16" s="10">
        <f>SUM(I4:I15)</f>
        <v>9414.56</v>
      </c>
    </row>
    <row r="19" spans="1:8" x14ac:dyDescent="0.35">
      <c r="A19" s="34" t="s">
        <v>13</v>
      </c>
      <c r="B19" s="35"/>
      <c r="C19" s="35"/>
      <c r="D19" s="35"/>
      <c r="E19" s="35"/>
      <c r="F19" s="36"/>
      <c r="G19" s="32">
        <f>I16</f>
        <v>9414.56</v>
      </c>
      <c r="H19" s="32"/>
    </row>
    <row r="20" spans="1:8" x14ac:dyDescent="0.35">
      <c r="A20" s="34" t="s">
        <v>14</v>
      </c>
      <c r="B20" s="35"/>
      <c r="C20" s="35"/>
      <c r="D20" s="35"/>
      <c r="E20" s="35"/>
      <c r="F20" s="36"/>
      <c r="G20" s="32">
        <f>(G19-20%*G19)/8/12</f>
        <v>78.454666666666654</v>
      </c>
      <c r="H20" s="32"/>
    </row>
    <row r="21" spans="1:8" x14ac:dyDescent="0.35">
      <c r="A21" s="34" t="s">
        <v>15</v>
      </c>
      <c r="B21" s="35"/>
      <c r="C21" s="35"/>
      <c r="D21" s="35"/>
      <c r="E21" s="35"/>
      <c r="F21" s="36"/>
      <c r="G21" s="32">
        <f>G19*0.5%</f>
        <v>47.072800000000001</v>
      </c>
      <c r="H21" s="32"/>
    </row>
    <row r="22" spans="1:8" x14ac:dyDescent="0.35">
      <c r="A22" s="34" t="s">
        <v>16</v>
      </c>
      <c r="B22" s="35"/>
      <c r="C22" s="35"/>
      <c r="D22" s="35"/>
      <c r="E22" s="35"/>
      <c r="F22" s="36"/>
      <c r="G22" s="32">
        <f>G20+G21</f>
        <v>125.52746666666665</v>
      </c>
      <c r="H22" s="32"/>
    </row>
    <row r="23" spans="1:8" x14ac:dyDescent="0.35">
      <c r="A23" s="37" t="s">
        <v>17</v>
      </c>
      <c r="B23" s="38"/>
      <c r="C23" s="38"/>
      <c r="D23" s="38"/>
      <c r="E23" s="38"/>
      <c r="F23" s="39"/>
      <c r="G23" s="33">
        <f>G22/1</f>
        <v>125.52746666666665</v>
      </c>
      <c r="H23" s="33"/>
    </row>
    <row r="24" spans="1:8" x14ac:dyDescent="0.35">
      <c r="A24" s="5"/>
      <c r="B24" s="5"/>
      <c r="C24" s="5"/>
      <c r="D24" s="5"/>
      <c r="E24" s="5"/>
      <c r="F24" s="5"/>
      <c r="G24" s="5"/>
      <c r="H24" s="5"/>
    </row>
    <row r="25" spans="1:8" ht="73" customHeight="1" x14ac:dyDescent="0.35">
      <c r="A25" s="40" t="s">
        <v>18</v>
      </c>
      <c r="B25" s="41"/>
      <c r="C25" s="41"/>
      <c r="D25" s="41"/>
      <c r="E25" s="41"/>
      <c r="F25" s="42"/>
      <c r="G25" s="5"/>
      <c r="H25" s="5"/>
    </row>
  </sheetData>
  <mergeCells count="13">
    <mergeCell ref="A22:F22"/>
    <mergeCell ref="G22:H22"/>
    <mergeCell ref="A23:F23"/>
    <mergeCell ref="G23:H23"/>
    <mergeCell ref="A25:F25"/>
    <mergeCell ref="B1:H1"/>
    <mergeCell ref="A21:F21"/>
    <mergeCell ref="G21:H21"/>
    <mergeCell ref="G16:H16"/>
    <mergeCell ref="A19:F19"/>
    <mergeCell ref="G19:H19"/>
    <mergeCell ref="A20:F20"/>
    <mergeCell ref="G20:H20"/>
  </mergeCells>
  <pageMargins left="0.511811024" right="0.511811024" top="0.78740157499999996" bottom="0.78740157499999996" header="0.31496062000000002" footer="0.31496062000000002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="90" zoomScaleNormal="90" workbookViewId="0">
      <selection activeCell="B1" sqref="B1:H1"/>
    </sheetView>
  </sheetViews>
  <sheetFormatPr defaultColWidth="8.7265625" defaultRowHeight="14.5" x14ac:dyDescent="0.35"/>
  <cols>
    <col min="1" max="1" width="4.7265625" style="4" bestFit="1" customWidth="1"/>
    <col min="2" max="2" width="11.453125" style="4" customWidth="1"/>
    <col min="3" max="3" width="43.54296875" style="4" customWidth="1"/>
    <col min="4" max="7" width="8.7265625" style="4"/>
    <col min="8" max="8" width="14.1796875" style="4" customWidth="1"/>
    <col min="9" max="9" width="15.7265625" style="4" customWidth="1"/>
    <col min="10" max="16384" width="8.7265625" style="4"/>
  </cols>
  <sheetData>
    <row r="1" spans="1:9" x14ac:dyDescent="0.35">
      <c r="B1" s="21" t="s">
        <v>46</v>
      </c>
      <c r="C1" s="21"/>
      <c r="D1" s="21"/>
      <c r="E1" s="21"/>
      <c r="F1" s="21"/>
      <c r="G1" s="21"/>
      <c r="H1" s="21"/>
    </row>
    <row r="3" spans="1:9" ht="34.5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  <c r="H3" s="3" t="s">
        <v>7</v>
      </c>
      <c r="I3" s="2" t="s">
        <v>8</v>
      </c>
    </row>
    <row r="4" spans="1:9" ht="29" x14ac:dyDescent="0.35">
      <c r="A4" s="6">
        <v>1</v>
      </c>
      <c r="B4" s="7" t="s">
        <v>33</v>
      </c>
      <c r="C4" s="13" t="s">
        <v>34</v>
      </c>
      <c r="D4" s="6" t="s">
        <v>3</v>
      </c>
      <c r="E4" s="6" t="s">
        <v>35</v>
      </c>
      <c r="F4" s="11">
        <v>2</v>
      </c>
      <c r="G4" s="6">
        <f>F4*1</f>
        <v>2</v>
      </c>
      <c r="H4" s="8">
        <v>1699.63</v>
      </c>
      <c r="I4" s="9">
        <f>H4*G4</f>
        <v>3399.26</v>
      </c>
    </row>
    <row r="5" spans="1:9" ht="43.5" x14ac:dyDescent="0.35">
      <c r="A5" s="6">
        <v>2</v>
      </c>
      <c r="B5" s="7" t="s">
        <v>33</v>
      </c>
      <c r="C5" s="13" t="s">
        <v>36</v>
      </c>
      <c r="D5" s="6" t="s">
        <v>3</v>
      </c>
      <c r="E5" s="6" t="s">
        <v>35</v>
      </c>
      <c r="F5" s="11">
        <v>2</v>
      </c>
      <c r="G5" s="6">
        <f t="shared" ref="G5:G6" si="0">F5*1</f>
        <v>2</v>
      </c>
      <c r="H5" s="8">
        <v>243.33</v>
      </c>
      <c r="I5" s="9">
        <f t="shared" ref="I5:I6" si="1">H5*G5</f>
        <v>486.66</v>
      </c>
    </row>
    <row r="6" spans="1:9" ht="43.5" x14ac:dyDescent="0.35">
      <c r="A6" s="6">
        <v>3</v>
      </c>
      <c r="B6" s="7" t="s">
        <v>33</v>
      </c>
      <c r="C6" s="13" t="s">
        <v>37</v>
      </c>
      <c r="D6" s="6" t="s">
        <v>3</v>
      </c>
      <c r="E6" s="6" t="s">
        <v>35</v>
      </c>
      <c r="F6" s="11">
        <v>2</v>
      </c>
      <c r="G6" s="6">
        <f t="shared" si="0"/>
        <v>2</v>
      </c>
      <c r="H6" s="8">
        <v>727.83</v>
      </c>
      <c r="I6" s="9">
        <f t="shared" si="1"/>
        <v>1455.66</v>
      </c>
    </row>
    <row r="7" spans="1:9" x14ac:dyDescent="0.35">
      <c r="G7" s="22" t="s">
        <v>12</v>
      </c>
      <c r="H7" s="22"/>
      <c r="I7" s="10">
        <f>SUM(I4:I6)</f>
        <v>5341.58</v>
      </c>
    </row>
    <row r="10" spans="1:9" x14ac:dyDescent="0.35">
      <c r="A10" s="26" t="s">
        <v>13</v>
      </c>
      <c r="B10" s="27"/>
      <c r="C10" s="27"/>
      <c r="D10" s="27"/>
      <c r="E10" s="27"/>
      <c r="F10" s="28"/>
      <c r="G10" s="32">
        <f>I7</f>
        <v>5341.58</v>
      </c>
      <c r="H10" s="32"/>
    </row>
    <row r="11" spans="1:9" x14ac:dyDescent="0.35">
      <c r="A11" s="26" t="s">
        <v>14</v>
      </c>
      <c r="B11" s="27"/>
      <c r="C11" s="27"/>
      <c r="D11" s="27"/>
      <c r="E11" s="27"/>
      <c r="F11" s="28"/>
      <c r="G11" s="32">
        <f>(G10-20%*G10)/8/12</f>
        <v>44.51316666666667</v>
      </c>
      <c r="H11" s="32"/>
    </row>
    <row r="12" spans="1:9" x14ac:dyDescent="0.35">
      <c r="A12" s="26" t="s">
        <v>15</v>
      </c>
      <c r="B12" s="27"/>
      <c r="C12" s="27"/>
      <c r="D12" s="27"/>
      <c r="E12" s="27"/>
      <c r="F12" s="28"/>
      <c r="G12" s="32">
        <f>G10*0.5%</f>
        <v>26.707899999999999</v>
      </c>
      <c r="H12" s="32"/>
    </row>
    <row r="13" spans="1:9" x14ac:dyDescent="0.35">
      <c r="A13" s="26" t="s">
        <v>16</v>
      </c>
      <c r="B13" s="27"/>
      <c r="C13" s="27"/>
      <c r="D13" s="27"/>
      <c r="E13" s="27"/>
      <c r="F13" s="28"/>
      <c r="G13" s="32">
        <f>G11+G12</f>
        <v>71.221066666666673</v>
      </c>
      <c r="H13" s="32"/>
    </row>
    <row r="14" spans="1:9" x14ac:dyDescent="0.35">
      <c r="A14" s="29" t="s">
        <v>17</v>
      </c>
      <c r="B14" s="30"/>
      <c r="C14" s="30"/>
      <c r="D14" s="30"/>
      <c r="E14" s="30"/>
      <c r="F14" s="31"/>
      <c r="G14" s="33">
        <f>G13/1</f>
        <v>71.221066666666673</v>
      </c>
      <c r="H14" s="33"/>
    </row>
    <row r="15" spans="1:9" x14ac:dyDescent="0.35">
      <c r="A15" s="5"/>
      <c r="B15" s="5"/>
      <c r="C15" s="5"/>
      <c r="D15" s="5"/>
      <c r="E15" s="5"/>
      <c r="F15" s="5"/>
      <c r="G15" s="5"/>
      <c r="H15" s="5"/>
    </row>
    <row r="16" spans="1:9" ht="72.650000000000006" customHeight="1" x14ac:dyDescent="0.35">
      <c r="A16" s="23" t="s">
        <v>18</v>
      </c>
      <c r="B16" s="24"/>
      <c r="C16" s="24"/>
      <c r="D16" s="24"/>
      <c r="E16" s="24"/>
      <c r="F16" s="25"/>
      <c r="G16" s="5"/>
      <c r="H16" s="5"/>
    </row>
  </sheetData>
  <mergeCells count="13">
    <mergeCell ref="A13:F13"/>
    <mergeCell ref="G13:H13"/>
    <mergeCell ref="A14:F14"/>
    <mergeCell ref="G14:H14"/>
    <mergeCell ref="A16:F16"/>
    <mergeCell ref="B1:H1"/>
    <mergeCell ref="A12:F12"/>
    <mergeCell ref="G12:H12"/>
    <mergeCell ref="G7:H7"/>
    <mergeCell ref="A10:F10"/>
    <mergeCell ref="G10:H10"/>
    <mergeCell ref="A11:F11"/>
    <mergeCell ref="G11:H11"/>
  </mergeCells>
  <pageMargins left="0.511811024" right="0.511811024" top="0.78740157499999996" bottom="0.78740157499999996" header="0.31496062000000002" footer="0.31496062000000002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Normal="100" workbookViewId="0">
      <selection activeCell="B1" sqref="B1:H1"/>
    </sheetView>
  </sheetViews>
  <sheetFormatPr defaultColWidth="8.7265625" defaultRowHeight="14.5" x14ac:dyDescent="0.35"/>
  <cols>
    <col min="1" max="1" width="4.7265625" style="4" bestFit="1" customWidth="1"/>
    <col min="2" max="2" width="11.453125" style="4" customWidth="1"/>
    <col min="3" max="3" width="43.54296875" style="4" customWidth="1"/>
    <col min="4" max="7" width="8.7265625" style="4"/>
    <col min="8" max="8" width="12.7265625" style="4" customWidth="1"/>
    <col min="9" max="9" width="19" style="4" customWidth="1"/>
    <col min="10" max="16384" width="8.7265625" style="4"/>
  </cols>
  <sheetData>
    <row r="1" spans="1:9" x14ac:dyDescent="0.35">
      <c r="B1" s="21" t="s">
        <v>46</v>
      </c>
      <c r="C1" s="21"/>
      <c r="D1" s="21"/>
      <c r="E1" s="21"/>
      <c r="F1" s="21"/>
      <c r="G1" s="21"/>
      <c r="H1" s="21"/>
    </row>
    <row r="3" spans="1:9" ht="34.5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  <c r="H3" s="3" t="s">
        <v>7</v>
      </c>
      <c r="I3" s="2" t="s">
        <v>8</v>
      </c>
    </row>
    <row r="4" spans="1:9" ht="43.5" x14ac:dyDescent="0.35">
      <c r="A4" s="6">
        <v>1</v>
      </c>
      <c r="B4" s="7" t="s">
        <v>38</v>
      </c>
      <c r="C4" s="14" t="s">
        <v>39</v>
      </c>
      <c r="D4" s="6" t="s">
        <v>3</v>
      </c>
      <c r="E4" s="6" t="s">
        <v>11</v>
      </c>
      <c r="F4" s="11">
        <v>1</v>
      </c>
      <c r="G4" s="6">
        <f>F4*1</f>
        <v>1</v>
      </c>
      <c r="H4" s="8">
        <v>446.13</v>
      </c>
      <c r="I4" s="9">
        <f>H4*G4</f>
        <v>446.13</v>
      </c>
    </row>
    <row r="5" spans="1:9" ht="29" x14ac:dyDescent="0.35">
      <c r="A5" s="6">
        <v>2</v>
      </c>
      <c r="B5" s="7" t="s">
        <v>38</v>
      </c>
      <c r="C5" s="14" t="s">
        <v>40</v>
      </c>
      <c r="D5" s="6" t="s">
        <v>3</v>
      </c>
      <c r="E5" s="6" t="s">
        <v>11</v>
      </c>
      <c r="F5" s="11">
        <v>1</v>
      </c>
      <c r="G5" s="6">
        <f t="shared" ref="G5:G6" si="0">F5*1</f>
        <v>1</v>
      </c>
      <c r="H5" s="8">
        <v>749.43</v>
      </c>
      <c r="I5" s="9">
        <f t="shared" ref="I5" si="1">H5*G5</f>
        <v>749.43</v>
      </c>
    </row>
    <row r="6" spans="1:9" ht="29" x14ac:dyDescent="0.35">
      <c r="A6" s="6">
        <v>3</v>
      </c>
      <c r="B6" s="7" t="s">
        <v>38</v>
      </c>
      <c r="C6" s="14" t="s">
        <v>41</v>
      </c>
      <c r="D6" s="6" t="s">
        <v>3</v>
      </c>
      <c r="E6" s="6" t="s">
        <v>11</v>
      </c>
      <c r="F6" s="11">
        <v>1</v>
      </c>
      <c r="G6" s="6">
        <f t="shared" si="0"/>
        <v>1</v>
      </c>
      <c r="H6" s="8">
        <v>518.23</v>
      </c>
      <c r="I6" s="9">
        <f>H6*G6</f>
        <v>518.23</v>
      </c>
    </row>
    <row r="7" spans="1:9" x14ac:dyDescent="0.35">
      <c r="A7" s="15"/>
      <c r="B7" s="16"/>
      <c r="C7" s="17"/>
      <c r="G7" s="22" t="s">
        <v>12</v>
      </c>
      <c r="H7" s="22"/>
      <c r="I7" s="10">
        <f>SUM(I4:I6)</f>
        <v>1713.79</v>
      </c>
    </row>
    <row r="8" spans="1:9" x14ac:dyDescent="0.35">
      <c r="A8" s="15"/>
      <c r="B8" s="16"/>
      <c r="C8" s="17"/>
    </row>
    <row r="10" spans="1:9" x14ac:dyDescent="0.35">
      <c r="A10" s="26" t="s">
        <v>13</v>
      </c>
      <c r="B10" s="27"/>
      <c r="C10" s="27"/>
      <c r="D10" s="27"/>
      <c r="E10" s="27"/>
      <c r="F10" s="28"/>
      <c r="G10" s="32">
        <f>I7</f>
        <v>1713.79</v>
      </c>
      <c r="H10" s="32"/>
    </row>
    <row r="11" spans="1:9" x14ac:dyDescent="0.35">
      <c r="A11" s="26" t="s">
        <v>14</v>
      </c>
      <c r="B11" s="27"/>
      <c r="C11" s="27"/>
      <c r="D11" s="27"/>
      <c r="E11" s="27"/>
      <c r="F11" s="28"/>
      <c r="G11" s="32">
        <f>(G10-20%*G10)/8/12</f>
        <v>14.281583333333332</v>
      </c>
      <c r="H11" s="32"/>
    </row>
    <row r="12" spans="1:9" x14ac:dyDescent="0.35">
      <c r="A12" s="26" t="s">
        <v>15</v>
      </c>
      <c r="B12" s="27"/>
      <c r="C12" s="27"/>
      <c r="D12" s="27"/>
      <c r="E12" s="27"/>
      <c r="F12" s="28"/>
      <c r="G12" s="32">
        <f>G10*0.5%</f>
        <v>8.5689499999999992</v>
      </c>
      <c r="H12" s="32"/>
    </row>
    <row r="13" spans="1:9" x14ac:dyDescent="0.35">
      <c r="A13" s="26" t="s">
        <v>16</v>
      </c>
      <c r="B13" s="27"/>
      <c r="C13" s="27"/>
      <c r="D13" s="27"/>
      <c r="E13" s="27"/>
      <c r="F13" s="28"/>
      <c r="G13" s="32">
        <f>G11+G12</f>
        <v>22.850533333333331</v>
      </c>
      <c r="H13" s="32"/>
    </row>
    <row r="14" spans="1:9" x14ac:dyDescent="0.35">
      <c r="A14" s="29" t="s">
        <v>17</v>
      </c>
      <c r="B14" s="30"/>
      <c r="C14" s="30"/>
      <c r="D14" s="30"/>
      <c r="E14" s="30"/>
      <c r="F14" s="31"/>
      <c r="G14" s="33">
        <f>G13/1</f>
        <v>22.850533333333331</v>
      </c>
      <c r="H14" s="33"/>
    </row>
    <row r="15" spans="1:9" x14ac:dyDescent="0.35">
      <c r="A15" s="5"/>
      <c r="B15" s="5"/>
      <c r="C15" s="5"/>
      <c r="D15" s="5"/>
      <c r="E15" s="5"/>
      <c r="F15" s="5"/>
      <c r="G15" s="5"/>
      <c r="H15" s="5"/>
    </row>
    <row r="16" spans="1:9" ht="72.650000000000006" customHeight="1" x14ac:dyDescent="0.35">
      <c r="A16" s="23" t="s">
        <v>18</v>
      </c>
      <c r="B16" s="24"/>
      <c r="C16" s="24"/>
      <c r="D16" s="24"/>
      <c r="E16" s="24"/>
      <c r="F16" s="25"/>
      <c r="G16" s="5"/>
      <c r="H16" s="5"/>
    </row>
  </sheetData>
  <mergeCells count="13">
    <mergeCell ref="A13:F13"/>
    <mergeCell ref="G13:H13"/>
    <mergeCell ref="A14:F14"/>
    <mergeCell ref="G14:H14"/>
    <mergeCell ref="A16:F16"/>
    <mergeCell ref="B1:H1"/>
    <mergeCell ref="A12:F12"/>
    <mergeCell ref="G12:H12"/>
    <mergeCell ref="G7:H7"/>
    <mergeCell ref="A10:F10"/>
    <mergeCell ref="G10:H10"/>
    <mergeCell ref="A11:F11"/>
    <mergeCell ref="G11:H11"/>
  </mergeCells>
  <pageMargins left="0.511811024" right="0.511811024" top="0.78740157499999996" bottom="0.78740157499999996" header="0.31496062000000002" footer="0.31496062000000002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="90" zoomScaleNormal="90" workbookViewId="0">
      <selection activeCell="O5" sqref="O5"/>
    </sheetView>
  </sheetViews>
  <sheetFormatPr defaultColWidth="8.7265625" defaultRowHeight="14.5" x14ac:dyDescent="0.35"/>
  <cols>
    <col min="1" max="1" width="4.7265625" style="4" bestFit="1" customWidth="1"/>
    <col min="2" max="2" width="14.1796875" style="4" customWidth="1"/>
    <col min="3" max="3" width="43.54296875" style="4" customWidth="1"/>
    <col min="4" max="7" width="8.7265625" style="4"/>
    <col min="8" max="8" width="10.54296875" style="4" bestFit="1" customWidth="1"/>
    <col min="9" max="9" width="12.1796875" style="4" bestFit="1" customWidth="1"/>
    <col min="10" max="16384" width="8.7265625" style="4"/>
  </cols>
  <sheetData>
    <row r="1" spans="1:9" x14ac:dyDescent="0.35">
      <c r="B1" s="21" t="s">
        <v>46</v>
      </c>
      <c r="C1" s="21"/>
      <c r="D1" s="21"/>
      <c r="E1" s="21"/>
      <c r="F1" s="21"/>
      <c r="G1" s="21"/>
      <c r="H1" s="21"/>
    </row>
    <row r="3" spans="1:9" ht="34.5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  <c r="H3" s="3" t="s">
        <v>7</v>
      </c>
      <c r="I3" s="2" t="s">
        <v>8</v>
      </c>
    </row>
    <row r="4" spans="1:9" ht="29" x14ac:dyDescent="0.35">
      <c r="A4" s="6">
        <v>1</v>
      </c>
      <c r="B4" s="7" t="s">
        <v>42</v>
      </c>
      <c r="C4" s="18" t="s">
        <v>43</v>
      </c>
      <c r="D4" s="6" t="s">
        <v>3</v>
      </c>
      <c r="E4" s="6" t="s">
        <v>11</v>
      </c>
      <c r="F4" s="11">
        <v>1</v>
      </c>
      <c r="G4" s="6">
        <f t="shared" ref="G4:G6" si="0">F4*1</f>
        <v>1</v>
      </c>
      <c r="H4" s="9">
        <v>978.03</v>
      </c>
      <c r="I4" s="9">
        <f t="shared" ref="I4:I6" si="1">H4*G4</f>
        <v>978.03</v>
      </c>
    </row>
    <row r="5" spans="1:9" ht="101.5" x14ac:dyDescent="0.35">
      <c r="A5" s="6">
        <v>2</v>
      </c>
      <c r="B5" s="7" t="s">
        <v>42</v>
      </c>
      <c r="C5" s="18" t="s">
        <v>44</v>
      </c>
      <c r="D5" s="6" t="s">
        <v>3</v>
      </c>
      <c r="E5" s="6" t="s">
        <v>11</v>
      </c>
      <c r="F5" s="11">
        <v>1</v>
      </c>
      <c r="G5" s="6">
        <v>1</v>
      </c>
      <c r="H5" s="9">
        <v>997.5</v>
      </c>
      <c r="I5" s="9">
        <f t="shared" si="1"/>
        <v>997.5</v>
      </c>
    </row>
    <row r="6" spans="1:9" ht="174" x14ac:dyDescent="0.35">
      <c r="A6" s="6">
        <v>3</v>
      </c>
      <c r="B6" s="7" t="s">
        <v>42</v>
      </c>
      <c r="C6" s="18" t="s">
        <v>45</v>
      </c>
      <c r="D6" s="6" t="s">
        <v>3</v>
      </c>
      <c r="E6" s="6" t="s">
        <v>11</v>
      </c>
      <c r="F6" s="11">
        <v>1</v>
      </c>
      <c r="G6" s="6">
        <f t="shared" si="0"/>
        <v>1</v>
      </c>
      <c r="H6" s="9">
        <v>434.83</v>
      </c>
      <c r="I6" s="9">
        <f t="shared" si="1"/>
        <v>434.83</v>
      </c>
    </row>
    <row r="7" spans="1:9" x14ac:dyDescent="0.35">
      <c r="A7" s="15"/>
      <c r="B7" s="16"/>
      <c r="C7" s="17"/>
      <c r="G7" s="22" t="s">
        <v>12</v>
      </c>
      <c r="H7" s="22"/>
      <c r="I7" s="10">
        <f>SUM(I4:I6)</f>
        <v>2410.36</v>
      </c>
    </row>
    <row r="8" spans="1:9" x14ac:dyDescent="0.35">
      <c r="A8" s="15"/>
      <c r="B8" s="16"/>
      <c r="C8" s="17"/>
    </row>
    <row r="10" spans="1:9" x14ac:dyDescent="0.35">
      <c r="A10" s="26" t="s">
        <v>13</v>
      </c>
      <c r="B10" s="27"/>
      <c r="C10" s="27"/>
      <c r="D10" s="27"/>
      <c r="E10" s="27"/>
      <c r="F10" s="28"/>
      <c r="G10" s="32">
        <f>I7</f>
        <v>2410.36</v>
      </c>
      <c r="H10" s="32"/>
    </row>
    <row r="11" spans="1:9" x14ac:dyDescent="0.35">
      <c r="A11" s="26" t="s">
        <v>14</v>
      </c>
      <c r="B11" s="27"/>
      <c r="C11" s="27"/>
      <c r="D11" s="27"/>
      <c r="E11" s="27"/>
      <c r="F11" s="28"/>
      <c r="G11" s="32">
        <f>(G10-20%*G10)/8/12</f>
        <v>20.086333333333332</v>
      </c>
      <c r="H11" s="32"/>
    </row>
    <row r="12" spans="1:9" x14ac:dyDescent="0.35">
      <c r="A12" s="26" t="s">
        <v>15</v>
      </c>
      <c r="B12" s="27"/>
      <c r="C12" s="27"/>
      <c r="D12" s="27"/>
      <c r="E12" s="27"/>
      <c r="F12" s="28"/>
      <c r="G12" s="32">
        <f>G10*0.5%</f>
        <v>12.0518</v>
      </c>
      <c r="H12" s="32"/>
    </row>
    <row r="13" spans="1:9" x14ac:dyDescent="0.35">
      <c r="A13" s="26" t="s">
        <v>16</v>
      </c>
      <c r="B13" s="27"/>
      <c r="C13" s="27"/>
      <c r="D13" s="27"/>
      <c r="E13" s="27"/>
      <c r="F13" s="28"/>
      <c r="G13" s="32">
        <f>G11+G12</f>
        <v>32.138133333333329</v>
      </c>
      <c r="H13" s="32"/>
    </row>
    <row r="14" spans="1:9" x14ac:dyDescent="0.35">
      <c r="A14" s="29" t="s">
        <v>17</v>
      </c>
      <c r="B14" s="30"/>
      <c r="C14" s="30"/>
      <c r="D14" s="30"/>
      <c r="E14" s="30"/>
      <c r="F14" s="31"/>
      <c r="G14" s="33">
        <f>G13/1</f>
        <v>32.138133333333329</v>
      </c>
      <c r="H14" s="33"/>
    </row>
    <row r="15" spans="1:9" x14ac:dyDescent="0.35">
      <c r="A15" s="5"/>
      <c r="B15" s="5"/>
      <c r="C15" s="5"/>
      <c r="D15" s="5"/>
      <c r="E15" s="5"/>
      <c r="F15" s="5"/>
      <c r="G15" s="5"/>
      <c r="H15" s="5"/>
    </row>
    <row r="16" spans="1:9" ht="72.650000000000006" customHeight="1" x14ac:dyDescent="0.35">
      <c r="A16" s="23" t="s">
        <v>18</v>
      </c>
      <c r="B16" s="24"/>
      <c r="C16" s="24"/>
      <c r="D16" s="24"/>
      <c r="E16" s="24"/>
      <c r="F16" s="25"/>
      <c r="G16" s="5"/>
      <c r="H16" s="5"/>
    </row>
  </sheetData>
  <mergeCells count="13">
    <mergeCell ref="A13:F13"/>
    <mergeCell ref="G13:H13"/>
    <mergeCell ref="A14:F14"/>
    <mergeCell ref="G14:H14"/>
    <mergeCell ref="A16:F16"/>
    <mergeCell ref="B1:H1"/>
    <mergeCell ref="A12:F12"/>
    <mergeCell ref="G12:H12"/>
    <mergeCell ref="G7:H7"/>
    <mergeCell ref="A10:F10"/>
    <mergeCell ref="G10:H10"/>
    <mergeCell ref="A11:F11"/>
    <mergeCell ref="G11:H11"/>
  </mergeCells>
  <pageMargins left="0.511811024" right="0.511811024" top="0.78740157499999996" bottom="0.78740157499999996" header="0.31496062000000002" footer="0.31496062000000002"/>
  <pageSetup paperSize="9"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643AAB0D046DA419006212CDA625EB1" ma:contentTypeVersion="4" ma:contentTypeDescription="Crie um novo documento." ma:contentTypeScope="" ma:versionID="12800a72d8a87936419bf3a69a807676">
  <xsd:schema xmlns:xsd="http://www.w3.org/2001/XMLSchema" xmlns:xs="http://www.w3.org/2001/XMLSchema" xmlns:p="http://schemas.microsoft.com/office/2006/metadata/properties" xmlns:ns2="93377338-a229-44a2-8e93-0d3d29415dee" targetNamespace="http://schemas.microsoft.com/office/2006/metadata/properties" ma:root="true" ma:fieldsID="f2ae5c44f66dfe4aa87fa5b6231a91e7" ns2:_="">
    <xsd:import namespace="93377338-a229-44a2-8e93-0d3d29415d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377338-a229-44a2-8e93-0d3d29415d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54C749-568E-4E04-A313-D7F896414F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3B940B-E9D7-4DBD-92BD-AFAEA8B9E4DC}"/>
</file>

<file path=customXml/itemProps3.xml><?xml version="1.0" encoding="utf-8"?>
<ds:datastoreItem xmlns:ds="http://schemas.openxmlformats.org/officeDocument/2006/customXml" ds:itemID="{9C1EBA67-703B-42AC-9DEC-13482EFD8936}">
  <ds:schemaRefs>
    <ds:schemaRef ds:uri="93377338-a229-44a2-8e93-0d3d29415de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9ac3dc5f-7cd1-44f1-ad3e-c852f362b0cb"/>
    <ds:schemaRef ds:uri="93f79b37-4887-4a39-80d2-0936e4ef5ed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AUXILIAR DE MANUTENÇÃO</vt:lpstr>
      <vt:lpstr>ELETRICISTA</vt:lpstr>
      <vt:lpstr>JARDINEIRO</vt:lpstr>
      <vt:lpstr>PEDREIRO</vt:lpstr>
      <vt:lpstr>TÉCNICO EM REFRIGERAÇÃO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Kezia Arachelli de Lira Silva Cruz</dc:creator>
  <cp:keywords/>
  <dc:description/>
  <cp:lastModifiedBy>Kezia Arachelli de Lira Silva Cruz</cp:lastModifiedBy>
  <cp:revision/>
  <cp:lastPrinted>2025-01-30T02:25:09Z</cp:lastPrinted>
  <dcterms:created xsi:type="dcterms:W3CDTF">2024-12-27T03:14:08Z</dcterms:created>
  <dcterms:modified xsi:type="dcterms:W3CDTF">2025-01-30T02:36:29Z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0x0101001643AAB0D046DA419006212CDA625EB1</vt:lpwstr>
  </property>
  <property fmtid="{D5CDD505-2E9C-101B-9397-08002B2CF9AE}" pid="3" name="MediaServiceImageTags">
    <vt:lpwstr/>
  </property>
</Properties>
</file>