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hidePivotFieldList="1"/>
  <mc:AlternateContent xmlns:mc="http://schemas.openxmlformats.org/markup-compatibility/2006">
    <mc:Choice Requires="x15">
      <x15ac:absPath xmlns:x15ac="http://schemas.microsoft.com/office/spreadsheetml/2010/11/ac" url="C:\Users\Ana\Downloads\"/>
    </mc:Choice>
  </mc:AlternateContent>
  <xr:revisionPtr revIDLastSave="0" documentId="8_{C310834C-F63C-4BC9-A654-F11DE6FFC8D8}" xr6:coauthVersionLast="47" xr6:coauthVersionMax="47" xr10:uidLastSave="{00000000-0000-0000-0000-000000000000}"/>
  <bookViews>
    <workbookView xWindow="-120" yWindow="-120" windowWidth="20730" windowHeight="11040" tabRatio="947" activeTab="1" xr2:uid="{00000000-000D-0000-FFFF-FFFF00000000}"/>
  </bookViews>
  <sheets>
    <sheet name="Modelo PCFC" sheetId="24" r:id="rId1"/>
    <sheet name="Memória de cálculo" sheetId="23" r:id="rId2"/>
  </sheets>
  <definedNames>
    <definedName name="_xlnm.Print_Area" localSheetId="1">'Memória de cálculo'!$B$1:$Q$131</definedName>
    <definedName name="_xlnm.Print_Area" localSheetId="0">'Modelo PCFC'!$A$1:$H$169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6" i="24" l="1"/>
  <c r="C164" i="24"/>
  <c r="C163" i="24"/>
  <c r="C162" i="24"/>
  <c r="C161" i="24"/>
  <c r="C160" i="24"/>
  <c r="C126" i="24"/>
  <c r="B126" i="24"/>
  <c r="C125" i="24"/>
  <c r="B125" i="24"/>
  <c r="B122" i="24"/>
  <c r="C86" i="24"/>
  <c r="B86" i="24"/>
  <c r="C85" i="24"/>
  <c r="B85" i="24"/>
  <c r="C84" i="24"/>
  <c r="B84" i="24"/>
  <c r="B82" i="24"/>
  <c r="D127" i="23"/>
  <c r="D126" i="23"/>
  <c r="D125" i="23"/>
  <c r="D124" i="23"/>
  <c r="D123" i="23"/>
  <c r="D91" i="23"/>
  <c r="D90" i="23"/>
  <c r="D89" i="23"/>
  <c r="D88" i="23"/>
  <c r="D87" i="23"/>
  <c r="D71" i="23"/>
  <c r="D69" i="23"/>
  <c r="D68" i="23"/>
  <c r="D66" i="23"/>
  <c r="E67" i="23" s="1"/>
  <c r="E31" i="23"/>
  <c r="D31" i="23"/>
  <c r="D20" i="23"/>
  <c r="D37" i="23" l="1"/>
  <c r="E70" i="23" s="1"/>
  <c r="D67" i="23"/>
  <c r="D93" i="23"/>
  <c r="D70" i="23" l="1"/>
  <c r="D72" i="23" l="1"/>
</calcChain>
</file>

<file path=xl/sharedStrings.xml><?xml version="1.0" encoding="utf-8"?>
<sst xmlns="http://schemas.openxmlformats.org/spreadsheetml/2006/main" count="617" uniqueCount="314">
  <si>
    <t>Memória de cálculo</t>
  </si>
  <si>
    <t>Total</t>
  </si>
  <si>
    <t>a</t>
  </si>
  <si>
    <t>abcdefg</t>
  </si>
  <si>
    <t>abc</t>
  </si>
  <si>
    <t>abcd</t>
  </si>
  <si>
    <t>Lucro</t>
  </si>
  <si>
    <t>Item</t>
  </si>
  <si>
    <t>-</t>
  </si>
  <si>
    <t>%</t>
  </si>
  <si>
    <t>Valor (R$)</t>
  </si>
  <si>
    <t>Benefício Social Familiar</t>
  </si>
  <si>
    <t>Seguro de vida</t>
  </si>
  <si>
    <t>Equipamentos (sob demanda)</t>
  </si>
  <si>
    <t>Valor unit. (R$)</t>
  </si>
  <si>
    <t>Descrição</t>
  </si>
  <si>
    <t>Base de cálculo</t>
  </si>
  <si>
    <t>Fundamento</t>
  </si>
  <si>
    <t xml:space="preserve">Memória de cálculo aplicável a todos os postos </t>
  </si>
  <si>
    <t>Cálculos do módulo 1</t>
  </si>
  <si>
    <t>B</t>
  </si>
  <si>
    <t>Adicional de periculosidade [1]</t>
  </si>
  <si>
    <t>0 ou 30%</t>
  </si>
  <si>
    <t>Salário-base x Adicional de periculosidade</t>
  </si>
  <si>
    <t>Salário-base</t>
  </si>
  <si>
    <t>Decreto-Lei nº 5.452/1943, CLT (art. 191)</t>
  </si>
  <si>
    <t>ab</t>
  </si>
  <si>
    <t>C</t>
  </si>
  <si>
    <t>Adicional de insalubridade [1]</t>
  </si>
  <si>
    <t>0 ou 40%</t>
  </si>
  <si>
    <t>Salário-base x Adicional de insalubridade</t>
  </si>
  <si>
    <t>Piso salarial do grupo I [2]</t>
  </si>
  <si>
    <t>Decreto-Lei nº 5.452/1943, CLT (art. 192), Súmula 228/TST, Súmula Vinculante 4/STF e Termo aditivo RN000083/2024.</t>
  </si>
  <si>
    <t>[1] Quanto aos adicionais de periculosidade e insalubridade, foi considerada, para fins de estimativa de custos, a avaliação da equipe de engenheiros de Segurança do Trabalho da Contratante. O licitante deverá manter o valor do adicional de periculosidade e/ou insalubridade. Todavia, o pagamento ou não de cada um destes adicionais está condicionado a apresentação do respectivo laudo.</t>
  </si>
  <si>
    <t>abcdefghijklmnopqrstuvwxyz12</t>
  </si>
  <si>
    <t>Cálculos do submódulo 2.1</t>
  </si>
  <si>
    <t>Memória de cálculo (%)</t>
  </si>
  <si>
    <t>A</t>
  </si>
  <si>
    <t>13º Salário [1]</t>
  </si>
  <si>
    <t>percentual relativo ao 13º Salário</t>
  </si>
  <si>
    <t>Módulo 1</t>
  </si>
  <si>
    <t>Constituição Federal (art. 7º, VIII).</t>
  </si>
  <si>
    <t>Férias e Adicional de Férias [1] [2] [3]</t>
  </si>
  <si>
    <t>percentual relativo a Férias e Adicional de Férias</t>
  </si>
  <si>
    <t xml:space="preserve">Constituição Federal (art. 7º, XVII). </t>
  </si>
  <si>
    <t>[1] Percentual estabelecido na tabela "Reserva mensal para pagamento de encargos trabalhistas", conforme Anexo XII da IN 5/2017-SEGES/MP (Conta-depósito vinculada).</t>
  </si>
  <si>
    <t>[2] O órgão que adota a conta vinculada é obrigado a reter 12,10% de férias e adicional de férias por força da IN 5/2017 em seu anexo XII. O custo relativo às férias corresponde a 9,08% e o do adicional de ferias a 3,02%.</t>
  </si>
  <si>
    <t>abcde</t>
  </si>
  <si>
    <t>Cálculos do submódulo 2.2</t>
  </si>
  <si>
    <t>INSS</t>
  </si>
  <si>
    <t>Módulo 1 + Submódulo 2.1</t>
  </si>
  <si>
    <t>Lei nº 8.212/1991 (art. 22, I).</t>
  </si>
  <si>
    <t>Salário Educação</t>
  </si>
  <si>
    <t>Decreto nº 87.043/1982 (art. 3º, I);
Lei nº 9.424/1996 (art. 15)</t>
  </si>
  <si>
    <t>SAT [1]</t>
  </si>
  <si>
    <t>Lei nº 8.212/1991 (art. 22, II); Decreto nº 3.048/1999 (anexo V); Decreto nº 6.957/2009.</t>
  </si>
  <si>
    <t>D</t>
  </si>
  <si>
    <t>SESI/SESC</t>
  </si>
  <si>
    <t>Decreto-Lei nº 9.853/1946 (art. 3°), Lei nº 8.036/1990 (art. 30).</t>
  </si>
  <si>
    <t>E</t>
  </si>
  <si>
    <t>SENAI/SENAC</t>
  </si>
  <si>
    <t>Decreto-Lei nº 6.246/1944 (art. 1°); Decreto-Lei nº 8.621/1946 (art. 4°).</t>
  </si>
  <si>
    <t>F</t>
  </si>
  <si>
    <t>SEBRAE</t>
  </si>
  <si>
    <t>Lei nº 8.029/1990 (art. 8º)</t>
  </si>
  <si>
    <t>G</t>
  </si>
  <si>
    <t>INCRA</t>
  </si>
  <si>
    <t>Decreto-Lei nº 1.146/1970 (art. 1º).</t>
  </si>
  <si>
    <t>H</t>
  </si>
  <si>
    <t>FGTS</t>
  </si>
  <si>
    <t>Lei nº 8.036/1990 (art. 15); Constituição Federal (art. 7º, III).</t>
  </si>
  <si>
    <t>abcdefghijk</t>
  </si>
  <si>
    <t>Cálculos do submódulo 2.3</t>
  </si>
  <si>
    <t>Transporte [1] [2]</t>
  </si>
  <si>
    <t>(Qtde mensal x Preço da passagem) - (Salário-base x Desconto)</t>
  </si>
  <si>
    <t>Lei nº 7.418/1985 (art 4º); CCT RN000063/2021 (Cláusula Décima Sexta)</t>
  </si>
  <si>
    <t>Auxílio-Refeição/Alimentação [3]</t>
  </si>
  <si>
    <t>Valor do auxílio alimentação - Desconto de 20%</t>
  </si>
  <si>
    <t>Lei nº 6.321/1976; Decreto nº 5/1991 (art. 2º, § 1º); Termo aditivo RN000083/2024 (Cláusula Quarta)</t>
  </si>
  <si>
    <t>Benefício Social Familiar [4]</t>
  </si>
  <si>
    <t>Valor do benefício</t>
  </si>
  <si>
    <t>Termo aditivo RN000083/2024 (Cláusula Décima Nona)</t>
  </si>
  <si>
    <t>Auxílio saúde [5]</t>
  </si>
  <si>
    <t>Valor do auxílio</t>
  </si>
  <si>
    <t>Termo aditivo RN000083/2024 (Cláusula Sétima)</t>
  </si>
  <si>
    <t>Seguro de vida [6]</t>
  </si>
  <si>
    <t>Valor do seguro [7]</t>
  </si>
  <si>
    <t>CCT RN000083/2024 (Cláusula Décima Oitava)</t>
  </si>
  <si>
    <t>[1] A CCT RN000083/2024 (Cláusula Décima Sexta) estabelece a quantidade mínima de 52 vales-transportes para todos os trabalhadores. Esta quantidade pressupõe o trabalho durante 6 dias por semana (2 vales/dia x 26 dias/mês = 52 vales/mês), de segunda a sábado.</t>
  </si>
  <si>
    <t>[3] O valor de auxílio-alimentação terá o valor total de R$ 227,05 (duzentos e vinte 
esete reais e cinco centavos) mensal, com contrapartida de até 20% (vinte por cento) e dele terão direito apenas "os empregados enquadrados no Grupo I – Serviços básicos, e todos os Encarregados de Turma que estão exercendo efetivamente a atividade" (Termo aditivo RN000083/2024, Cláusula Décima Quarta).</t>
  </si>
  <si>
    <t>/</t>
  </si>
  <si>
    <t>[4] De acordo com o Termo aditivo RN000083/2024, as empresas recolherão mensalmente por empregado a quantia de R$ 15,00, relativa ao Benefício Social Familiar (Cláusula Décima Nona).</t>
  </si>
  <si>
    <t>[5] Ainda de acordo com o Termo aditivo RN000083/2024, as empresas recolherão mensalmente por empregado a quantia de R$ 128,35, relativa ao Auxílio Saúde (Cáusula Décima Sétima).</t>
  </si>
  <si>
    <t>[6] A CCT RN000083/2024 também estabelece que "os empregadores ficam obrigados a fazer por sua conta exclusiva, seguro de vida e de invalidez permanente para todos os seus empregados, devendo o valor do seguro para o caso de morte ser correspondente a no mínimo 20(vinte) vezes a remuneração do empregado, verificada no mês anterior ao evento e a 02(duas) vezes esse valor para o caso de invalidez permanente, total ou parcial por acidente" (Cláusula Décima Oitava).</t>
  </si>
  <si>
    <t>[7] Como estimativa do custo mensal do seguro de vida, foi considerado o valor unitário médio de R$ 0,28, encontrado na pesquisa demonstrada abaixo:</t>
  </si>
  <si>
    <t>Fonte</t>
  </si>
  <si>
    <t>Fornecedor: 87883807/0001-06 - MBM SEGURADORA SA
Fonte: Pregão 125/2023-UASG 154051 (Item 1)
Data: 08/12/2023</t>
  </si>
  <si>
    <t>0,21</t>
  </si>
  <si>
    <t>Fornecedor: 90180605/0001-02 - GENTE SEGURADORA S/A
Fonte: Pregão 42/2023-UASG 154421 (Item 1)
Data: 28/11/2023</t>
  </si>
  <si>
    <t>0,29</t>
  </si>
  <si>
    <t>Fornecedor: 33065699/0001-27 - SEGUROS SURA S.A.
Fonte: Pregão 694/2023-UASG 986001 (Item 1)
Data: 30/11/2023</t>
  </si>
  <si>
    <t>0,33</t>
  </si>
  <si>
    <t>Cálculos do módulo 3</t>
  </si>
  <si>
    <t>Aviso Prévio Indenizado [1] [7]</t>
  </si>
  <si>
    <t>(mês não trabalhado / meses do ano) x estimativa de substituição =
(1/12) x 5% =
0,42%</t>
  </si>
  <si>
    <t>Constituição Federal (art. 7º, XXI); Decreto-Lei nº 5.452/1943, CLT (art. 487, § 1º).</t>
  </si>
  <si>
    <t>Incidência do FGTS sobre o Aviso Prévio Indenizado [2] [7]</t>
  </si>
  <si>
    <t>Súmula n.º 305 do TST</t>
  </si>
  <si>
    <t>Multa do FGTS sobre Aviso Prévio Indenizado [3] [4]</t>
  </si>
  <si>
    <t>(remuneração + 13º salário + férias e adicional de férias) x FGTS x multa =
((1 + 1/12 + 12,10%) x 8% x 40%) x 90% =
3,47%</t>
  </si>
  <si>
    <t>Lei Complementar 110/2001 (art. 1º);
Lei 8.036/1990, (art. 18, §1°); Lei nº 13.932/2019 (art. 12).</t>
  </si>
  <si>
    <t>Aviso prévio trabalhado [5] [7]</t>
  </si>
  <si>
    <t>[(remuneração / dias do mês) x dias não trabalhados] / meses do ano = 
[(1/30) x 7] / 12 =
[7/30] / 12 =
1,94%</t>
  </si>
  <si>
    <t>Constituição Federal (art. 7º, XXI); Decreto-Lei nº 5.452/1943, CLT, art. 487 e 488).</t>
  </si>
  <si>
    <t>Incidência dos encargos do submódulo 2.2 sobre o Aviso Prévio Trabalhado [2] [7]</t>
  </si>
  <si>
    <t>Multa FGTS sobre Aviso Prévio Trabalhado [6]</t>
  </si>
  <si>
    <t>percentual da multa FGTS sobre o aviso prévio indenizado e o aviso prévio trabalhado (Conta-depósito vinculada) - percentual da multa FGTS sobre o aviso prévio indenizado = 
4% - 3,47% = 
0,53%</t>
  </si>
  <si>
    <t>Lei Complementar 110/2001, art. 1º;
Lei 8.036/1990 (art. 18, §1°); Lei nº 13.932/2019 (art. 12).</t>
  </si>
  <si>
    <t>abcdefgh</t>
  </si>
  <si>
    <t>[1] Estimativa de que 5% (cinco por cento) de empregados demitidos não trabalham durante o aviso prévio, de acordo com estudo do MPOG, p. 24 (http://www.comprasnet.gov.br/publicacoes/manuais/manual_preenchimento_planilha_de_custo_-_18-06-2011.pdf).</t>
  </si>
  <si>
    <t>[2] Percentual utilizado na memória de cálculo deste percentual foi obtido com base nos percentuais considerados na planilha de custo e formação de preço elaborada por esta administração. A empresa deve considerar o percentual obtido na sua própria planilha.</t>
  </si>
  <si>
    <t>[3] O art. 12 da Lei nº 13.932, de 11 de dezembro de 2019, extinguiu a contribuição social de 10% sobre a soma dos depósitos do FGTS, no caso de demissão sem justa causa. Assim, nestes casos, deverá ser paga apenas a multa de 40% sobre o referido montante, conforme o art. 1º da Lei Complementar nº 110, de 29 de junho de 2001.</t>
  </si>
  <si>
    <t>[4] Considerando que 90% do empregados serão demitidos pelo empregador e apenas 10% pedirão demissão, de acordo com estudo do MPOG, p. 24 (http://www.comprasnet.gov.br/publicacoes/manuais/manual_preenchimento_planilha_de_custo_-_18-06-2011.pdf).</t>
  </si>
  <si>
    <t>[5] Redução de 7 dias ou de 2h por dia, conforme art. 488 da CLT.</t>
  </si>
  <si>
    <t>[6] Com a extinção da contribuição social de 10% sobre a aviso prévio, o percentual a ser provisionado para a "multa sobre FGTS e contribuição social sobre o aviso prévio indenizado e sobre o aviso prévio trabalhado" passa a ser de 4%, conforme o Ministério da Economia (https://www.gov.br/compras/pt-br/centrais-de-conteudo/orientacoes-e-procedimentos/26). Diminuindo-se destes 4%, o percentual calculado sobre a "Multa FGTS sobre Aviso Prévio Indenizado" (Item C deste submódulo), encontra-se o percentual da "Multa FGTS sobre Aviso Prévio Trabalhado".</t>
  </si>
  <si>
    <t>abcdef</t>
  </si>
  <si>
    <t>[7] Custo não renovável, com eliminação parcial. De acordo com a Nota Técnica nº 652/2017-MP, "caso no primeiro ano de contratação não haja incidência desses custos (aviso prévio trabalhado e indenizado), os 30 (trinta dias) deverão ser excluídos e contabilizado somente mais 3 (três) dias. E assim sucessivamente com os anos posteriores. Caso não haja incidência acrescenta somente mais 3 (três) dias, até o limite de quarenta e dois dias". Como o aviso (originalmente de 30 dias) será acrescido de 3 dias a cada ano trabalhado, a cada prorrogação de 12 meses, o percentual será equivalente a 10%, ou seja, 0,194% (3/30) do percentual atribuído no primeiro ano do contrato. Vale lembrar que os ajustes nos percentuais relativos aos avisos indenizado (3.A) e trabalhado (3.D) repercutirão nos percentuais relativos à "Incidência do FGTS sobre o Aviso Prévio Indenizado" (3.B) e à "Incidência dos encargos do submódulo 2.2 sobre o Aviso Prévio Trabalhado" (3.E), respectivamente, uma vez que estes percentuais consideram aqueles percentuais em suas memórias de cálculo.</t>
  </si>
  <si>
    <t>abcdefghijkl</t>
  </si>
  <si>
    <t>Cálculos do módulo 4</t>
  </si>
  <si>
    <t>Cálculos do submódulo 4.1</t>
  </si>
  <si>
    <t>Substituto na cobertura de Férias [1] [2]</t>
  </si>
  <si>
    <t>[ (13º Salário + Férias + Adicional de férias) x (mês trabalhado/meses do ano) ] / meses do ano =
[ (1+1+1/3) x (1/12) ] / 12 = 
0,016204 =&gt; 1,62%</t>
  </si>
  <si>
    <t>Substituto na cobertura de Ausências Legais [3] [7]</t>
  </si>
  <si>
    <t>(2,96/30)/12 = 0,008222 =&gt; 0,82%</t>
  </si>
  <si>
    <t>Decreto-Lei nº 5.452/1943, CLT (art. 473).</t>
  </si>
  <si>
    <t>Substituto na cobertura de Licença Paternidade [4] [7]</t>
  </si>
  <si>
    <t>[(5/30)/12] x 1,5% = 0,0002 =&gt; 0,02%</t>
  </si>
  <si>
    <t>Constituição Federal (art. 7º, XIX); Decreto-Lei nº 5.452/1943, CLT (art. 10, § 1º).</t>
  </si>
  <si>
    <t>Substituto na cobertura de Ausência por Acidente de Trabalho [5] [7]</t>
  </si>
  <si>
    <t>[(15/30)/12] x 0,0078 = 0,0003 =&gt; 0,03%</t>
  </si>
  <si>
    <t>Decreto nº 89.312/1984 (art. 27); Decreto-Lei nº 5.452/1943, CLT (art. 131).</t>
  </si>
  <si>
    <t>Substituto na cobertura de Afastamento Maternidade [6] [7]</t>
  </si>
  <si>
    <t>[(1 + 1/3)/12] x (4/12) x 2% = 0,0007 =&gt; 0,07%</t>
  </si>
  <si>
    <t>Constituição Federal (art. 6° e 201); Decreto-Lei nº 5.452/1943, CLT (art. 392).</t>
  </si>
  <si>
    <t>Substituto na cobertura de Outras Ausências (especificar)</t>
  </si>
  <si>
    <t>[1] O custo a ser provisionado para o substituto na cobertura de férias ("ferista") será apenas o 13º salário, as férias e o adicional de férias, proporcional a um mês, que é o período em que o titular do posto estará em gozo de férias. A remuneração do "ferista" será paga pelo montante que compõe o módulo 1 da planilha de custo, referente ao mês em que substituiu o titular do posto. Vale lembrar que o valor a ser pago ao titular do posto, em relação ao mês em que estiver em férias, foi provisionado através do item B do submódulo 2.1.</t>
  </si>
  <si>
    <t>[2] Este custo torna-se não renovável na última prorrogação contratual, uma vez que as férias do titular do posto serão indenizadas, não havendo necessidade do "ferista" nesta ocasião.</t>
  </si>
  <si>
    <t>[3] Estimativa de 2,96 (dois vírgula noventa e seis por cento) dias de ausência por ano, de acordo com estudo do MPOG, p. 54 (http://www.comprasnet.gov.br/publicacoes/manuais/manual_preenchimento_planilha_de_custo_-_18-06-2011.pdf).</t>
  </si>
  <si>
    <t>[4] Estimativa de 1,5% (um inteiro e cinco décimos por cento) dos empregados usufruindo 5 (cinco) dias da licença por ano, de acordo com estudo do MPOG, p. 27 (http://www.comprasnet.gov.br/publicacoes/manuais/manual_preenchimento_planilha_de_custo_-_18-06-2011.pdf).</t>
  </si>
  <si>
    <t>[5] Estimativa de 1 (uma) licença de 15 (quinze) dias por ano para 0,78% (zero vírgula setenta e oito por cento) dos empregados, de acordo com estudo do MPOG, p. 28 (http://www.comprasnet.gov.br/publicacoes/manuais/manual_preenchimento_planilha_de_custo_-_18-06-2011.pdf).</t>
  </si>
  <si>
    <t>[6] Considerando a quantidade de meses da licença maternidade no ano (4/12) e o percentual de ocorrência da licença (2%). O salário referente ao período de licença maternidade é coberto pela previdência social, inclusive a gratificação natalina respectiva, de modo que o salário do substituto e o décimo terceiro respectivo já consta na planilha de custos. Contudo, a previdência social não cobre a remuneração de férias proporcional ao período da licença, de modo que a planilha acaba não cobrindo as férias do substituto. Como solução, foi incluído na memória de cálculo, as Férias e o Adicional de Férias, conforme entendimento adotado em pregões do TCU (Pregão nº 33/2020 - UASG 30001).</t>
  </si>
  <si>
    <t>[7] A cada prorrogação contratual, caso o valor provisionado para este custo não tenha sido utilizado nos últimos 12 meses, o respectivo valor deverá ser excluído da planilha relativa àquela prorrogação, uma vez que não necessidade de provisionar novamente um custo não incorrido. Assim, a renovação do custo só poderá ocorrer mediante a comprovação, por parte da contratada, a ocorrência do evento que justificou o provisionamento daquele custo. Esta também é a lógica a ser considerada, antes de cada prorrogação, em relação aos custos que compõem o módulo 3. Tal entendimento está de acordo com a Nota Técnica nº 652/2017- Delog/Seges/MP (https://www.gov.br/compras/pt-br/centrais-de-conteudo/orientacoes-e-procedimentos/impactos-da-reforma-trabalhista-nos-contratos-da-administracao). Ainda conforme esta Nota Técnica, "caso tenham sido utilizados, mesmo que parcial, deverão compor novamente a planilha para fins de prorrogação, de forma complementar/proporcional."</t>
  </si>
  <si>
    <t>Cálculos do módulo 4.2</t>
  </si>
  <si>
    <t>Substituto na cobertura de Intervalo para repouso ou alimentação [1]</t>
  </si>
  <si>
    <t xml:space="preserve">Decreto-Lei nº 5.452/1943, CLT (art. 71) </t>
  </si>
  <si>
    <t>[1] Não deverá ser cotado este custo, uma vez que será concedido o intervalo, sem necessidade de um substituto para o posto durante o mesmo.</t>
  </si>
  <si>
    <t>Cálculos do módulo 5</t>
  </si>
  <si>
    <t>Uniformes [1] [2]</t>
  </si>
  <si>
    <t>Custo anual de uniformes / 12</t>
  </si>
  <si>
    <t>Custo anual de uniformes</t>
  </si>
  <si>
    <t>Custo anual de materiais e EPIs/EPCs (sob demanda) / 12</t>
  </si>
  <si>
    <t>Custo anual de materiais e EPIs/EPCs (sob demanda)</t>
  </si>
  <si>
    <t>Custo anual de equipamentos (sob demanda) / 12</t>
  </si>
  <si>
    <t>Custo anual de equipamentos (sob demanda)</t>
  </si>
  <si>
    <t>Custo anual de EPIs/EPCs (kit básico) / 12</t>
  </si>
  <si>
    <t>Custo anual de EPIs/EPCs (kit básico)</t>
  </si>
  <si>
    <t>[2] Acontece que pode não ser necessário substituir estes itens no período a que se refere a prorrogação, por estarem em bom estado de conservação e apresentarem condições de uso. Esta medida visa assegurar a racionalização dos gastos, sem prejudicar a execução dos serviços contratados e as condições de Saúde e Segurança no Trabalho.</t>
  </si>
  <si>
    <t>Cálculos do módulo 6</t>
  </si>
  <si>
    <t>Custos Indiretos [1]</t>
  </si>
  <si>
    <t>Soma dos Módulos 1, 2, 3, 4 e 5</t>
  </si>
  <si>
    <t>Lucro [2]</t>
  </si>
  <si>
    <t>Soma dos Módulos 1, 2, 3, 4 e Custos Indiretos</t>
  </si>
  <si>
    <t>COFINS [3] [4]</t>
  </si>
  <si>
    <t>(Soma dos módulos 1, 2, 3 e 4 + Custos indiretos + Lucros) / (1 - soma das três alíquotas)</t>
  </si>
  <si>
    <t>Lei Complementar n° 70/1991.</t>
  </si>
  <si>
    <t>PIS [3] [4]</t>
  </si>
  <si>
    <t>Lei Complementar n° 7/1970.</t>
  </si>
  <si>
    <t>ISS [4]</t>
  </si>
  <si>
    <t xml:space="preserve">Lei Complementar n° 116/2003. </t>
  </si>
  <si>
    <t>[1] Para os custos indiretos, este será o percentual máximo aceitável. Contudo, a licitante deverá utilizar seu próprio percentual, assim como para o lucro. Este percentual, utilizado para fins de estimativa, consta em estudo do Ministério do Planejamento, Orçamento e Gestão (MPOG), p. 31 (http://www.comprasnet.gov.br/publicacoes/manuais/manual_preenchimento_planilha_de_custo_-_18-06-2011.pdf). Optou-se pelo percentual máximo estabelecido no referido estudo, considerando a quantidade de insumos a serem fornecidos.</t>
  </si>
  <si>
    <t>[2] Para o lucro, foi considerado o percentual máximo aceitável de 6,79%. Contudo, a licitante também deverá utilizar seu próprio percentual, como acontece nos custos indiretos. Este percentual, utilizado para fins de estimativa, também foi obtido no estudo do MPOG já citado, p. 33 (http://www.comprasnet.gov.br/publicacoes/manuais/manual_preenchimento_planilha_de_custo_-_18-06-2011.pdf).</t>
  </si>
  <si>
    <t>[3] As alíquotas apresentadas consideram o regime de tributação com base no lucro real, com base no Caderno de Logística para o Serviço de Limpeza, elaborado pelo Ministério do Planejamento, p. 43 (https://www.gov.br/compras/pt-br/centrais-de-conteudo/cadernos-de-logistica/midia/servicos_limpeza.pdf). A empresa deve observar seu próprio regime, conforme a legislação aplicável. Caso seja tributada com base no lucro real, a empresa deverá cotar em sua proposta, tanto para o PIS quanto para a COFINS, as alíquotas médias efetivas nos últimos 12 meses, apresentando cópias do EFD-Contribuições referentes a este período, a fim de comprovar estas alíquotas.</t>
  </si>
  <si>
    <t>[4] Cada um dos tributos é obtido, aplicando-se a alíquota correspondente sobre a soma dos módulos A, B, C e D, acrescida dos custos indiretos e do lucro. Fórmula: [ (Soma dos módulos (A, B, C, D) + Custos indiretos + Lucros) / (1 - Soma das alíquotas) ] * Alíquota correspondente. Ex.: Para o cálculo do PIS, com base no lucro presumido, a fórmula é a seguinte:   [ (Soma dos módulos (A, B, C, D) + Custos indiretos + Lucros) / (1 - 0,0865) ] * 0,0065</t>
  </si>
  <si>
    <t>Modelo de planilha de custo e formação de preço (PCFC)</t>
  </si>
  <si>
    <t>(comum a todos os participantes)</t>
  </si>
  <si>
    <t>[identificar o campus]</t>
  </si>
  <si>
    <t>[identificar o posto]</t>
  </si>
  <si>
    <t>PLANILHA DE CUSTOS E FORMAÇÃO DE PREÇOS (Redação dada pela Instrução Normativa nº 7, de 2018 e atualizada após a extinção da contribuição social de 10% sobre a soma dos depósitos do FGTS, no caso de demissão sem justa causa, por meio da Lei nº 13.932/2019)</t>
  </si>
  <si>
    <t>DISCRIMINAÇÃO DOS SERVIÇOS (DADOS REFERENTES À CONTRATAÇÃO)</t>
  </si>
  <si>
    <t>Data de apresentação da proposta (dia/mês/ano)</t>
  </si>
  <si>
    <t>Município/UF</t>
  </si>
  <si>
    <t>Parnamirim/RN</t>
  </si>
  <si>
    <t>Ano do Acordo, Convenção ou Dissídio Coletivo</t>
  </si>
  <si>
    <t>Número de meses de execução contratual:</t>
  </si>
  <si>
    <t>IDENTIFICAÇÃO DO SERVIÇO</t>
  </si>
  <si>
    <t>Posto</t>
  </si>
  <si>
    <t>Unidade de Medida</t>
  </si>
  <si>
    <t>Quantidade mínima a contratar (Em função da unidade de medida)</t>
  </si>
  <si>
    <t>Nota 1: Esta tabela poderá ser adaptada às características do serviço contratado, inclusive no que concerne às rubricas e suas respectivas provisões e/ou estimativas, desde que haja justificativa.</t>
  </si>
  <si>
    <t>Nota 2: As provisões constantes desta planilha poderão ser desnecessárias quando se tratar de determinados serviços que prescindam da dedicação exclusiva dos trabalhadores da contratada para com a Administração.</t>
  </si>
  <si>
    <t>Dados para composição dos custos referentes a mão de obra</t>
  </si>
  <si>
    <t>Tipo de Serviço (mesmo serviço com características distintas)</t>
  </si>
  <si>
    <t>Classificação Brasileira de Ocupações (CBO)</t>
  </si>
  <si>
    <t>Salário Normativo da Categoria Profissional</t>
  </si>
  <si>
    <t>Categoria Profissional (vinculada à execução contratual)</t>
  </si>
  <si>
    <t>Data-Base da Categoria (dia/mês/ano)</t>
  </si>
  <si>
    <t>Nota 1: Deverá ser elaborado um quadro para cada tipo de serviço.</t>
  </si>
  <si>
    <t>Nota 2: A planilha será calculada considerando o valor mensal do empregado.</t>
  </si>
  <si>
    <t>Módulo 1 - Composição da Remuneração</t>
  </si>
  <si>
    <t>(Redação dada pela Instrução Normativa nº 7, de 2018)</t>
  </si>
  <si>
    <t>Composição da Remuneração</t>
  </si>
  <si>
    <t>Percentual (%)</t>
  </si>
  <si>
    <t>Salário-Base</t>
  </si>
  <si>
    <t>Adicional de Periculosidade</t>
  </si>
  <si>
    <t>Adicional de Insalubridade</t>
  </si>
  <si>
    <t>Adicional Noturno</t>
  </si>
  <si>
    <t>Adicional de Hora Noturna Reduzida</t>
  </si>
  <si>
    <t>Outros (especificar)</t>
  </si>
  <si>
    <t>Nota 1: O Módulo 1 refere-se ao valor mensal devido ao empregado pela prestação do serviço no período de 12 meses.</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</si>
  <si>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</si>
  <si>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</si>
  <si>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</si>
  <si>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</si>
  <si>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</si>
  <si>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</si>
  <si>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Nota 1: Como a planilha de custos e formação de preços é calculada mensalmente, provisiona-se proporcionalmente 1/12 (um doze avos) dos valores referentes a gratificação natalina, férias e adicional de férias. (Redação dada pela Instrução Normativa nº 7, de 2018)</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</si>
  <si>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</si>
  <si>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  (Incluído pela Instrução Normativa nº 7, de 2018)</t>
  </si>
  <si>
    <t>Submódulo 2.2 - Encargos Previdenciários (GPS), Fundo de Garantia por Tempo de Serviço (FGTS) e outras contribuições.</t>
  </si>
  <si>
    <t>2.2</t>
  </si>
  <si>
    <t>GPS, FGTS e outras contribuições</t>
  </si>
  <si>
    <t>SAT</t>
  </si>
  <si>
    <t>SESC ou SESI</t>
  </si>
  <si>
    <t>SENAI - SENAC</t>
  </si>
  <si>
    <t>Nota 1: Os percentuais dos encargos previdenciários, do FGTS e demais contribuições são aqueles estabelecidos pela legislação vigente.</t>
  </si>
  <si>
    <t>Nota 2: O SAT a depender do grau de risco do serviço irá variar entre 1%, para risco leve, de 2%, para risco médio, e de 3% de risco grave.</t>
  </si>
  <si>
    <t>Nota 3: Esses percentuais incidem sobre o Módulo 1, o Submódulo 2.1. (Redação dada pela Instrução Normativa nº 7, de 2018)</t>
  </si>
  <si>
    <t>Submódulo 2.3 - Benefícios Mensais e Diários.</t>
  </si>
  <si>
    <t>2.3</t>
  </si>
  <si>
    <t>Benefícios Mensais e Diários</t>
  </si>
  <si>
    <t>Qtde.</t>
  </si>
  <si>
    <t>Valor total (R$)</t>
  </si>
  <si>
    <t>Contrapartida do empregado (%)</t>
  </si>
  <si>
    <t>Transporte</t>
  </si>
  <si>
    <t>Auxílio-Refeição/Alimentação</t>
  </si>
  <si>
    <t>Auxílio Saúde</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</si>
  <si>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</si>
  <si>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desta Instrução Normativa.</t>
  </si>
  <si>
    <t>Encargos e Benefícios Anuais, Mensais e Diários</t>
  </si>
  <si>
    <t>Módulo 3 - Provisão para Rescisão</t>
  </si>
  <si>
    <t>(Redação dada pela Instrução Normativa nº 7, de 2018 e atualizada após a extinção da contribuição social de 10% sobre a soma dos depósitos do FGTS, no caso de demissão sem justa causa, por meio da Lei nº 13.932/2019).</t>
  </si>
  <si>
    <t>Provisão para Rescisão</t>
  </si>
  <si>
    <t>Aviso Prévio Indenizado</t>
  </si>
  <si>
    <t>Incidência do FGTS sobre o Aviso Prévio Indenizado</t>
  </si>
  <si>
    <t>Multa do FGTS sobre o Aviso Prévio Indenizado</t>
  </si>
  <si>
    <t>Aviso Prévio Trabalhado</t>
  </si>
  <si>
    <t>Incidência dos encargos do submódulo 2.2 sobre o Aviso Prévio Trabalhado</t>
  </si>
  <si>
    <t>Multa do FGTS sobre o Aviso Prévio Trabalhado</t>
  </si>
  <si>
    <t xml:space="preserve">Nota 1: Em atendimento ao disposto na Lei nº 12.506/2011, em caso de prorrogação do contrato, os percentuais relativos ao “Aviso Prévio Indenizado” (3.A) e ao “Aviso Prévio Trabalhado” (3.D) serão correspondentes a 10% dos percentuais praticados para estes custos no primeiro ano. Vale lembrar que estes ajustes repercutem nos percentuais da “Incidência do FGTS sobre o Aviso Prévio Indenizado” (3.B) e da “Incidência dos encargos do submódulo 2.2 sobre o Aviso Prévio Trabalhado” (3.E), respectivamente. </t>
  </si>
  <si>
    <t>Módulo 4 - Custo de Reposição do Profissional Ausente</t>
  </si>
  <si>
    <t>Nota 1: Os itens que contemplam o módulo 4 se referem ao custo dos dias trabalhados pelo repositor/substituto, quando o empregado alocado na prestação de serviço estiver ausente, conforme as previsões estabelecidas na legislação. (Redação dada pela Instrução Normativa nº 7, de 2018)</t>
  </si>
  <si>
    <t>Submódulo 4.1 - Substituto nas Ausências Legais</t>
  </si>
  <si>
    <t>4.1</t>
  </si>
  <si>
    <t>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</si>
  <si>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</si>
  <si>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</si>
  <si>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</si>
  <si>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</si>
  <si>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</si>
  <si>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Submódulo 4.2 - Substituto na Intrajornada</t>
  </si>
  <si>
    <t>4.2</t>
  </si>
  <si>
    <t>Intrajornada</t>
  </si>
  <si>
    <t>Substituto na cobertura de Intervalo para repouso e alimentação</t>
  </si>
  <si>
    <t>Nota: Quando houver a necessidade de reposição de um empregado durante sua ausência nos casos de intervalo para repouso ou alimentação deve-se contemplar o Submódulo 4.2.</t>
  </si>
  <si>
    <t>Custo de Reposição do Profissional Ausente</t>
  </si>
  <si>
    <t>C
E
N
Á
R
I
O
1
C
O
M
I
N
S
U
M
O
S
S
O
B
D
E
M
A
N
D
A</t>
  </si>
  <si>
    <t>Módulo 5 - Insumos Diversos (com insumos sob demanda)</t>
  </si>
  <si>
    <t>Insumos Diversos</t>
  </si>
  <si>
    <t xml:space="preserve">Uniformes </t>
  </si>
  <si>
    <t>Materiais (sob demanda)</t>
  </si>
  <si>
    <t>EPIs/EPCs (sob demanda)</t>
  </si>
  <si>
    <t>Módulo 6 - Custos Indiretos, Tributos e Lucro (com insumos sob demanda)</t>
  </si>
  <si>
    <t>Custos Indiretos, Tributos e Lucro</t>
  </si>
  <si>
    <t>Custos Indiretos</t>
  </si>
  <si>
    <t>Total dos custos indiretos e do lucro</t>
  </si>
  <si>
    <t>Tributos</t>
  </si>
  <si>
    <t>C.1. Tributos Federais (especificar)</t>
  </si>
  <si>
    <t>COFINS</t>
  </si>
  <si>
    <t>PIS</t>
  </si>
  <si>
    <t>C.2. Tributos Estaduais (especificar)</t>
  </si>
  <si>
    <t>C.3. Tributos Municipais (especificar)</t>
  </si>
  <si>
    <t>ISS</t>
  </si>
  <si>
    <t>Total dos tributos</t>
  </si>
  <si>
    <t>Nota 1: Custos Indiretos, Tributos e Lucro por empregado.</t>
  </si>
  <si>
    <t>Nota 2: O valor referente a tributos é obtido aplicando-se o percentual sobre o valor do faturamento.</t>
  </si>
  <si>
    <t>2. QUADRO-RESUMO DO CUSTO POR EMPREGADO</t>
  </si>
  <si>
    <t>Mão de obra vinculada à execução contratual (valor por empregado)</t>
  </si>
  <si>
    <t>Subtotal (A+B+C+D+E)</t>
  </si>
  <si>
    <t xml:space="preserve">Valor Total por Empregado </t>
  </si>
  <si>
    <t>Insumos sob demanda</t>
  </si>
  <si>
    <t>Esta memória de cálculo é considerada em todos os postos para os primeiros 12 meses de contrato, pois a partir do 13º mês, serão ajustados os custos não renováveis (conforme descrito nos itens abaixo). 
Referência: Convenção Coletiva RN000083/2024 de 06/03/2024.</t>
  </si>
  <si>
    <t>[3] A partir do 13º mês, este percentual passará a ser de 3,02%, pois não será mais necessário provisionar o valor relativo às férias neste submódulo, apenas o adicional de férias (1/3). Acontece que as férias torna-se custo não renovável, conforme nota 3 do submódulo 2.1. da planilha de custo. Este ponto foi incluído pela Instrução Normativa nº 7, de 2018.</t>
  </si>
  <si>
    <t>[1] O percentual de 6% para o SAT (Seguro Acidente de Trabalho), é o máximo aceitável. O percentual relativo ao SAT (Seguro Acidente de Trabalho) é obtido multiplicando o grau de risco (RAT) pelo Fator Acidentário de Prevenção (FAP). 
- RAT: Será considerado como grau de risco (RAT), 3%, que é o aplicável para "Limpeza em prédios e em domicílios (CNAE 8121-4/00), conforme o Anexo V do Decreto n. 3.048/1999. 
- FAP: Nesta estimativa, será considerado o FAP máximo, que equivale a 2, conforme o art. 202-A, § 1º, do referido decreto]. Todavia, a empresa deverá utilizar seu próprio índice, atribuído pelo Ministério do Trabalho e Previdência Social e consultado através do site: https://www2.dataprev.gov.br/FapWeb/faces/pages/principal.xhtml. Para fins de comprovação do SAT informado, a empresa deverá apresentar sua GFIP mais recente ou outro documento aplicável.</t>
  </si>
  <si>
    <t>[2] Para o IFRN Parnamirim, foi considerada a tarifa de R$ 5,00 (para pagamento através de cartão de passagem) vigente a data de conclusão deste termo de referência, conforme Decreto nº 7.234, de 25/09/2023 da Prefeitura Municipal de Parnamirim. A licitante deve considerar a tarifa vigente na data da apresentação da sua proposta.</t>
  </si>
  <si>
    <t>[2] Para o IFRN Canguaretama , foi considerada a tarifa de R$ 4,50 , tendo como Referência oDecreto 12.943 de 09/11/2023 da Prefeitura Municipal de Natal-RN. A licitante deve considerar a tarifa vigente na data da apresentação da sua proposta.</t>
  </si>
  <si>
    <t>[1] Os materiais, os EPIs/EPCs) e os equipamentos serão fornecidos sob demanda. Estes itens serão pagos de uma única vez após o seu fornecimento, juntamente com os serviços prestados naquele mês. Assim, cada solicitação de pagamento que envolva, além dos serviços prestados, os insumos fornecidos sob demanda, deverá vir acompanhada da comprovação do fornecimento, conforme termo de referência. Optou-se pelo fornecimento sob demanda para estes tipos de insumos, uma vez que o fornecimento em quantidades e periodicidades preestabelecidas ocasiona uma série de transtornos para a execução dos serviços, bem como dificulta a racionalização dos gastos. Por exemplo, o consumo de um determinado item sofrer uma considerável redução em um mês e não ser necessário o fornecimento no mês seguinte ou pelo menos não em sua totalidade. A nomenclatura dos itens B e C foi adaptada, conforme permitido pela IN 5/2017-SEGES/MPDG, para refletir com a exatidão a presente contratação, considerando os motivos aqui elencados.</t>
  </si>
  <si>
    <t>Equipamentos (sob demanda) [1]</t>
  </si>
  <si>
    <t>EPIs/EPCs (sob demanda) [1] [2]</t>
  </si>
  <si>
    <t>Materiais (sob demanda) [1]</t>
  </si>
  <si>
    <r>
      <rPr>
        <sz val="10"/>
        <color rgb="FF000000"/>
        <rFont val="Arial"/>
        <family val="2"/>
      </rPr>
      <t xml:space="preserve">[2] Conforme a CCT RN000083/2024 (Cláusula Décima Segunda), a base de cálculo para o adicional de insalubridade será "o salário-mínimo do trabalhador na função de Auxiliar de Serviços Gerais (PISO I)". 
     A utilização do valor do referido piso salarial (e não do salário-minimo) como base de cálculo para adicional de insalubridade tem respaldo no entendimento do STF, conforme trecho a seguir:
</t>
    </r>
    <r>
      <rPr>
        <i/>
        <sz val="9"/>
        <color rgb="FF000000"/>
        <rFont val="Arial"/>
        <family val="2"/>
      </rPr>
      <t xml:space="preserve">"É importante assinalar, neste ponto, que o Supremo Tribunal Federal, no julgamento do RE 565.714/SP, Rel. Min. CÁRMEN LÚCIA, não obstante a diretriz que viria a ser consolidada na Súmula Vinculante nº 4/STF, reconheceu, ainda que de modo excepcional e sempre em caráter meramente supletivo, a possibilidade de utilização do salário mínimo como indexador de base de cálculo de vantagem pecuniária de servidor público ou de benefício laboral de empregado, até a superveniência de legislação pertinente ou, quando viável, de celebração de acordo coletivo ou de convenção coletiva de trabalho. Na realidade, esta Suprema Corte, ao assim decidir, construiu solução transitória destinada a obstar a ocorrência de indesejável estado de 'vacuum legis'". [AI 344.269-AgR-AgR/SP, rel. min. Celso de Mello, 2ª T, j. 23-06-209, DJE 148 de 06-08-2009]
</t>
    </r>
    <r>
      <rPr>
        <sz val="10"/>
        <color rgb="FF000000"/>
        <rFont val="Arial"/>
        <family val="2"/>
      </rPr>
      <t xml:space="preserve">
     Este entendimento também está em consonância com o entendimento da AGU, que orienta que: 
</t>
    </r>
    <r>
      <rPr>
        <i/>
        <sz val="9"/>
        <color rgb="FF000000"/>
        <rFont val="Arial"/>
        <family val="2"/>
      </rPr>
      <t xml:space="preserve">"O PISO SALARIAL DA CATEGORIA ESTABELECIDO POR CONVENÇÃO COLETIVA DE TRABALHO, ACORDO COLETIVO DE TRABALHO OU SENTENÇA NORMATIVA SOMENTE PODERÁ SER ADOTADO COMO BASE DE CÁLCULO SE O INSTRUMENTO COLETIVO DISPUSER, EXPRESSAMENTE, SOBRE TAL DIREITO." [CONCLUSÃO DEPCONSU/PGF/AGU Nº 147/2018]
</t>
    </r>
    <r>
      <rPr>
        <sz val="10"/>
        <color rgb="FF000000"/>
        <rFont val="Arial"/>
        <family val="2"/>
      </rPr>
      <t xml:space="preserve">
     Assim, será utilizado como base de cálculo do adicional de insalubridade o piso salarial do grupo I conforme disposto na Convenção Coletiva de Trabalho.</t>
    </r>
  </si>
  <si>
    <t>APÊNDICE I</t>
  </si>
  <si>
    <t xml:space="preserve">OBS1:  Esse cálculo é considerada em todos os postos para os primeiros 12 meses de contrato, pois a partir do 13º mês, serão ajustados os custos não renováveis (conforme descrito na memória de calculo, nos documentos anexos. 
OBS 2: Para o valor da proposta, deve-se considerar o valor anual multiplicado por 2 (anos) e os ajustes dos custos não renováveis serão realizados durante a repatcuação. </t>
  </si>
  <si>
    <t>Este módulo  representa uma estimativa do custo do posto em um mês em que foram recebidos insumos sob demanda. Os custos dos insumos sob demanda deverão ser contabilizados nos itens "Materiais", "EPIs/EPCs" e "Equipamentos (sob demanda)", conforme o tipo de insumo. Para fins de estimativa do custo, será considerado um valor mensal médio destes insumos. 
O valor mensal real será calculado mensalmente, conforme aquilo que foi efetivamente fornecido pela Contratada e recebido pela Contratante. Vale destacar que o total do Módulo 5 repercutirá no Módulo 6 e, consequentemente, no Valor Total por Empregado.</t>
  </si>
  <si>
    <t xml:space="preserve">Nota: Valores mensais por empregado, conforme explicação da memória de cálculo anexo.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</si>
</sst>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Calibri"/>
      <family val="2"/>
      <scheme val="minor"/>
    </font>
    <font>
      <sz val="10"/>
      <color rgb="FF000000"/>
      <name val="Arial"/>
      <family val="2"/>
    </font>
    <font>
      <b/>
      <sz val="10"/>
      <color rgb="FF000000"/>
      <name val="Arial"/>
      <family val="2"/>
    </font>
    <font>
      <sz val="10"/>
      <color theme="1"/>
      <name val="Arial"/>
      <family val="2"/>
    </font>
    <font>
      <sz val="10"/>
      <color rgb="FF000000"/>
      <name val="Arial"/>
      <family val="2"/>
    </font>
    <font>
      <b/>
      <sz val="10"/>
      <color theme="1"/>
      <name val="Arial"/>
      <family val="2"/>
    </font>
    <font>
      <u/>
      <sz val="11"/>
      <color theme="10"/>
      <name val="Calibri"/>
      <family val="2"/>
      <scheme val="minor"/>
    </font>
    <font>
      <sz val="10"/>
      <color theme="1"/>
      <name val="Arial"/>
      <family val="2"/>
    </font>
    <font>
      <b/>
      <sz val="10"/>
      <color rgb="FFFF0000"/>
      <name val="Arial"/>
      <family val="2"/>
    </font>
    <font>
      <i/>
      <sz val="9"/>
      <color rgb="FF000000"/>
      <name val="Arial"/>
      <family val="2"/>
    </font>
  </fonts>
  <fills count="6">
    <fill>
      <patternFill patternType="none"/>
    </fill>
    <fill>
      <patternFill patternType="gray125"/>
    </fill>
    <fill>
      <patternFill patternType="solid">
        <fgColor rgb="FFFFFF00"/>
        <bgColor indexed="64"/>
      </patternFill>
    </fill>
    <fill>
      <patternFill patternType="solid">
        <fgColor rgb="FFD9D9D9"/>
        <bgColor indexed="64"/>
      </patternFill>
    </fill>
    <fill>
      <patternFill patternType="solid">
        <fgColor rgb="FFA6A6A6"/>
        <bgColor indexed="64"/>
      </patternFill>
    </fill>
    <fill>
      <patternFill patternType="solid">
        <fgColor rgb="FFFF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0" fontId="7" fillId="0" borderId="0" applyNumberFormat="0" applyFill="0" applyBorder="0" applyAlignment="0" applyProtection="0"/>
  </cellStyleXfs>
  <cellXfs count="160">
    <xf numFmtId="0" fontId="0" fillId="0" borderId="0" xfId="0"/>
    <xf numFmtId="0" fontId="4" fillId="0" borderId="0" xfId="0" applyFont="1"/>
    <xf numFmtId="0" fontId="4" fillId="0" borderId="0" xfId="0" applyFont="1" applyAlignment="1">
      <alignment wrapText="1"/>
    </xf>
    <xf numFmtId="0" fontId="2" fillId="0" borderId="0" xfId="0" applyFont="1" applyAlignment="1">
      <alignment vertical="center" wrapText="1"/>
    </xf>
    <xf numFmtId="0" fontId="2" fillId="0" borderId="0" xfId="0" applyFont="1" applyAlignment="1">
      <alignment horizontal="left" vertical="center" wrapText="1"/>
    </xf>
    <xf numFmtId="0" fontId="4" fillId="0" borderId="0" xfId="0" applyFont="1" applyAlignment="1">
      <alignment vertical="center"/>
    </xf>
    <xf numFmtId="0" fontId="2" fillId="0" borderId="0" xfId="0" applyFont="1" applyAlignment="1">
      <alignment horizontal="center" vertical="center" wrapText="1"/>
    </xf>
    <xf numFmtId="0" fontId="6" fillId="0" borderId="0" xfId="0" applyFont="1" applyAlignment="1">
      <alignment vertical="center"/>
    </xf>
    <xf numFmtId="0" fontId="8" fillId="0" borderId="0" xfId="0" applyFont="1" applyAlignment="1">
      <alignment vertical="center" wrapText="1"/>
    </xf>
    <xf numFmtId="0" fontId="8" fillId="0" borderId="0" xfId="0" applyFont="1" applyAlignment="1">
      <alignment vertical="center"/>
    </xf>
    <xf numFmtId="10" fontId="8" fillId="0" borderId="0" xfId="0" applyNumberFormat="1" applyFont="1" applyAlignment="1">
      <alignment vertical="center"/>
    </xf>
    <xf numFmtId="0" fontId="7" fillId="0" borderId="0" xfId="2" applyAlignment="1">
      <alignment vertical="center"/>
    </xf>
    <xf numFmtId="0" fontId="5" fillId="0" borderId="0" xfId="0" applyFont="1" applyAlignment="1">
      <alignment vertical="center" wrapText="1"/>
    </xf>
    <xf numFmtId="0" fontId="4" fillId="0" borderId="6" xfId="0" applyFont="1" applyBorder="1" applyAlignment="1">
      <alignment vertical="center"/>
    </xf>
    <xf numFmtId="0" fontId="4" fillId="0" borderId="0" xfId="0" applyFont="1" applyAlignment="1">
      <alignment vertical="center" wrapText="1"/>
    </xf>
    <xf numFmtId="0" fontId="4" fillId="3" borderId="6" xfId="0" applyFont="1" applyFill="1" applyBorder="1" applyAlignment="1">
      <alignment vertical="center" wrapText="1"/>
    </xf>
    <xf numFmtId="0" fontId="4" fillId="0" borderId="12" xfId="0" applyFont="1" applyBorder="1" applyAlignment="1">
      <alignment vertical="center" wrapText="1"/>
    </xf>
    <xf numFmtId="0" fontId="4" fillId="0" borderId="6" xfId="0" applyFont="1" applyBorder="1" applyAlignment="1">
      <alignment vertical="center" wrapText="1"/>
    </xf>
    <xf numFmtId="10" fontId="4" fillId="3" borderId="6" xfId="0" applyNumberFormat="1" applyFont="1" applyFill="1" applyBorder="1" applyAlignment="1">
      <alignment vertical="center"/>
    </xf>
    <xf numFmtId="10" fontId="4" fillId="3" borderId="12" xfId="0" applyNumberFormat="1" applyFont="1" applyFill="1" applyBorder="1" applyAlignment="1">
      <alignment vertical="center"/>
    </xf>
    <xf numFmtId="0" fontId="6" fillId="4" borderId="6" xfId="0" applyFont="1" applyFill="1" applyBorder="1" applyAlignment="1">
      <alignment vertical="center"/>
    </xf>
    <xf numFmtId="0" fontId="4" fillId="0" borderId="0" xfId="0" applyFont="1" applyAlignment="1">
      <alignment horizontal="center" vertical="center"/>
    </xf>
    <xf numFmtId="0" fontId="6" fillId="4" borderId="6" xfId="0" applyFont="1" applyFill="1" applyBorder="1" applyAlignment="1">
      <alignment vertical="center" wrapText="1"/>
    </xf>
    <xf numFmtId="0" fontId="5" fillId="0" borderId="0" xfId="0" applyFont="1" applyAlignment="1">
      <alignment horizontal="left" vertical="center" wrapText="1"/>
    </xf>
    <xf numFmtId="10" fontId="5" fillId="0" borderId="0" xfId="0" applyNumberFormat="1" applyFont="1" applyAlignment="1">
      <alignment vertical="center"/>
    </xf>
    <xf numFmtId="4" fontId="5" fillId="0" borderId="0" xfId="0" applyNumberFormat="1" applyFont="1" applyAlignment="1">
      <alignment horizontal="right" vertical="center" wrapText="1"/>
    </xf>
    <xf numFmtId="10" fontId="5" fillId="0" borderId="0" xfId="0" applyNumberFormat="1" applyFont="1" applyAlignment="1">
      <alignment vertical="center" wrapText="1"/>
    </xf>
    <xf numFmtId="0" fontId="6" fillId="4" borderId="1" xfId="0" applyFont="1" applyFill="1" applyBorder="1" applyAlignment="1">
      <alignment vertical="center" wrapText="1"/>
    </xf>
    <xf numFmtId="10" fontId="4" fillId="0" borderId="0" xfId="0" applyNumberFormat="1" applyFont="1" applyAlignment="1">
      <alignment vertical="center"/>
    </xf>
    <xf numFmtId="0" fontId="4" fillId="0" borderId="0" xfId="0" applyFont="1" applyAlignment="1">
      <alignment horizontal="left" vertical="center"/>
    </xf>
    <xf numFmtId="0" fontId="3" fillId="4" borderId="6" xfId="0" applyFont="1" applyFill="1" applyBorder="1" applyAlignment="1">
      <alignment horizontal="center" vertical="center" wrapText="1"/>
    </xf>
    <xf numFmtId="0" fontId="6" fillId="0" borderId="0" xfId="0" applyFont="1" applyAlignment="1">
      <alignment horizontal="center" vertical="center" wrapText="1"/>
    </xf>
    <xf numFmtId="0" fontId="2" fillId="0" borderId="6" xfId="0" applyFont="1" applyBorder="1" applyAlignment="1">
      <alignment horizontal="left" vertical="center" wrapText="1"/>
    </xf>
    <xf numFmtId="10" fontId="6" fillId="4" borderId="6" xfId="0" applyNumberFormat="1" applyFont="1" applyFill="1" applyBorder="1" applyAlignment="1">
      <alignment vertical="center"/>
    </xf>
    <xf numFmtId="0" fontId="6" fillId="0" borderId="0" xfId="0" applyFont="1" applyAlignment="1">
      <alignment vertical="center" wrapText="1"/>
    </xf>
    <xf numFmtId="10" fontId="6" fillId="0" borderId="0" xfId="0" applyNumberFormat="1" applyFont="1" applyAlignment="1">
      <alignment vertical="center"/>
    </xf>
    <xf numFmtId="10" fontId="4" fillId="0" borderId="6" xfId="0" applyNumberFormat="1" applyFont="1" applyBorder="1" applyAlignment="1">
      <alignment vertical="center"/>
    </xf>
    <xf numFmtId="0" fontId="4" fillId="0" borderId="12" xfId="0" applyFont="1" applyBorder="1" applyAlignment="1">
      <alignment vertical="center"/>
    </xf>
    <xf numFmtId="10" fontId="4" fillId="0" borderId="12" xfId="0" applyNumberFormat="1" applyFont="1" applyBorder="1" applyAlignment="1">
      <alignment vertical="center"/>
    </xf>
    <xf numFmtId="10" fontId="6" fillId="3" borderId="6" xfId="0" applyNumberFormat="1" applyFont="1" applyFill="1" applyBorder="1" applyAlignment="1">
      <alignment vertical="center"/>
    </xf>
    <xf numFmtId="0" fontId="4" fillId="0" borderId="0" xfId="0" applyFont="1" applyAlignment="1">
      <alignment horizontal="left" vertical="top" wrapText="1"/>
    </xf>
    <xf numFmtId="0" fontId="4" fillId="0" borderId="2" xfId="0" applyFont="1" applyBorder="1" applyAlignment="1">
      <alignment vertical="center" wrapText="1"/>
    </xf>
    <xf numFmtId="10" fontId="4" fillId="3" borderId="3" xfId="0" applyNumberFormat="1" applyFont="1" applyFill="1" applyBorder="1" applyAlignment="1">
      <alignment vertical="center"/>
    </xf>
    <xf numFmtId="0" fontId="4" fillId="0" borderId="13" xfId="0" applyFont="1" applyBorder="1" applyAlignment="1">
      <alignment vertical="center" wrapText="1"/>
    </xf>
    <xf numFmtId="0" fontId="4" fillId="0" borderId="3" xfId="0" applyFont="1" applyBorder="1" applyAlignment="1">
      <alignment vertical="center"/>
    </xf>
    <xf numFmtId="10" fontId="6" fillId="3" borderId="11" xfId="0" applyNumberFormat="1" applyFont="1" applyFill="1" applyBorder="1" applyAlignment="1">
      <alignment vertical="center"/>
    </xf>
    <xf numFmtId="0" fontId="4" fillId="0" borderId="0" xfId="0" quotePrefix="1" applyFont="1" applyAlignment="1">
      <alignment vertical="center" wrapText="1"/>
    </xf>
    <xf numFmtId="0" fontId="6" fillId="0" borderId="0" xfId="0" applyFont="1" applyAlignment="1">
      <alignment horizontal="left" vertical="center" indent="2"/>
    </xf>
    <xf numFmtId="10" fontId="4" fillId="0" borderId="0" xfId="1" applyNumberFormat="1" applyFont="1" applyAlignment="1">
      <alignment horizontal="center" wrapText="1"/>
    </xf>
    <xf numFmtId="0" fontId="6" fillId="4" borderId="1" xfId="0" applyFont="1" applyFill="1" applyBorder="1" applyAlignment="1">
      <alignment vertical="center"/>
    </xf>
    <xf numFmtId="10" fontId="6" fillId="4" borderId="1" xfId="1" applyNumberFormat="1" applyFont="1" applyFill="1" applyBorder="1" applyAlignment="1">
      <alignment horizontal="center" vertical="center"/>
    </xf>
    <xf numFmtId="10" fontId="6" fillId="4" borderId="1" xfId="1" applyNumberFormat="1" applyFont="1" applyFill="1" applyBorder="1" applyAlignment="1">
      <alignment horizontal="center" vertical="center" wrapText="1"/>
    </xf>
    <xf numFmtId="10" fontId="6" fillId="4" borderId="1" xfId="1" applyNumberFormat="1" applyFont="1" applyFill="1" applyBorder="1" applyAlignment="1">
      <alignment vertical="center" wrapText="1"/>
    </xf>
    <xf numFmtId="0" fontId="2" fillId="0" borderId="1" xfId="0" applyFont="1" applyBorder="1" applyAlignment="1">
      <alignment horizontal="center" vertical="center"/>
    </xf>
    <xf numFmtId="0" fontId="2" fillId="5" borderId="1" xfId="0" applyFont="1" applyFill="1" applyBorder="1" applyAlignment="1">
      <alignment vertical="center" wrapText="1"/>
    </xf>
    <xf numFmtId="10" fontId="2" fillId="3" borderId="1" xfId="0" applyNumberFormat="1" applyFont="1" applyFill="1" applyBorder="1" applyAlignment="1">
      <alignment horizontal="right" vertical="center"/>
    </xf>
    <xf numFmtId="10" fontId="2" fillId="0" borderId="1" xfId="0" applyNumberFormat="1" applyFont="1" applyBorder="1" applyAlignment="1">
      <alignment horizontal="center" vertical="center" wrapText="1"/>
    </xf>
    <xf numFmtId="10" fontId="2" fillId="0" borderId="1" xfId="1" applyNumberFormat="1" applyFont="1" applyBorder="1" applyAlignment="1">
      <alignment horizontal="left" vertical="center" wrapText="1"/>
    </xf>
    <xf numFmtId="10" fontId="2" fillId="0" borderId="1" xfId="0" applyNumberFormat="1" applyFont="1" applyBorder="1" applyAlignment="1">
      <alignment vertical="center" wrapText="1"/>
    </xf>
    <xf numFmtId="10" fontId="2" fillId="0" borderId="0" xfId="0" applyNumberFormat="1" applyFont="1" applyAlignment="1">
      <alignment vertical="center"/>
    </xf>
    <xf numFmtId="4" fontId="2" fillId="0" borderId="0" xfId="0" applyNumberFormat="1" applyFont="1" applyAlignment="1">
      <alignment horizontal="right" vertical="center" wrapText="1"/>
    </xf>
    <xf numFmtId="10" fontId="3" fillId="0" borderId="0" xfId="0" applyNumberFormat="1" applyFont="1" applyAlignment="1">
      <alignment vertical="center" wrapText="1"/>
    </xf>
    <xf numFmtId="10" fontId="2" fillId="0" borderId="0" xfId="0" applyNumberFormat="1" applyFont="1" applyAlignment="1">
      <alignment vertical="center" wrapText="1"/>
    </xf>
    <xf numFmtId="0" fontId="2" fillId="0" borderId="6" xfId="0" applyFont="1" applyBorder="1" applyAlignment="1">
      <alignment vertical="center" wrapText="1"/>
    </xf>
    <xf numFmtId="0" fontId="2" fillId="0" borderId="0" xfId="0" applyFont="1" applyAlignment="1">
      <alignment horizontal="center" vertical="center"/>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12" xfId="0" applyFont="1" applyBorder="1" applyAlignment="1">
      <alignment horizontal="left" vertical="center" wrapText="1"/>
    </xf>
    <xf numFmtId="0" fontId="3" fillId="4" borderId="11" xfId="0" applyFont="1" applyFill="1" applyBorder="1" applyAlignment="1">
      <alignment horizontal="center" vertical="center" wrapText="1"/>
    </xf>
    <xf numFmtId="0" fontId="3" fillId="4" borderId="11" xfId="0" applyFont="1" applyFill="1" applyBorder="1" applyAlignment="1">
      <alignment horizontal="center" vertical="center"/>
    </xf>
    <xf numFmtId="4" fontId="3" fillId="4" borderId="11" xfId="0" applyNumberFormat="1" applyFont="1" applyFill="1" applyBorder="1" applyAlignment="1">
      <alignment horizontal="right" vertical="center" wrapText="1"/>
    </xf>
    <xf numFmtId="4" fontId="2" fillId="0" borderId="12" xfId="0" applyNumberFormat="1" applyFont="1" applyBorder="1" applyAlignment="1">
      <alignment horizontal="right" vertical="center" wrapText="1"/>
    </xf>
    <xf numFmtId="0" fontId="2" fillId="0" borderId="10" xfId="0" applyFont="1" applyBorder="1" applyAlignment="1">
      <alignment vertical="center" wrapText="1"/>
    </xf>
    <xf numFmtId="4" fontId="2" fillId="0" borderId="6" xfId="0" applyNumberFormat="1" applyFont="1" applyBorder="1" applyAlignment="1">
      <alignment horizontal="right" vertical="center" wrapText="1"/>
    </xf>
    <xf numFmtId="0" fontId="2" fillId="0" borderId="3" xfId="0" applyFont="1" applyBorder="1" applyAlignment="1">
      <alignment vertical="center" wrapText="1"/>
    </xf>
    <xf numFmtId="4" fontId="2" fillId="0" borderId="9" xfId="0" applyNumberFormat="1" applyFont="1" applyBorder="1" applyAlignment="1">
      <alignment horizontal="right" vertical="center" wrapText="1"/>
    </xf>
    <xf numFmtId="4" fontId="3" fillId="0" borderId="9" xfId="0" applyNumberFormat="1" applyFont="1" applyBorder="1" applyAlignment="1">
      <alignment horizontal="right" vertical="center" wrapText="1"/>
    </xf>
    <xf numFmtId="0" fontId="3" fillId="4" borderId="0" xfId="0" applyFont="1" applyFill="1" applyAlignment="1">
      <alignment horizontal="center" vertical="center"/>
    </xf>
    <xf numFmtId="4" fontId="3" fillId="4" borderId="6" xfId="0" applyNumberFormat="1" applyFont="1" applyFill="1" applyBorder="1" applyAlignment="1">
      <alignment horizontal="right" vertical="center" wrapText="1"/>
    </xf>
    <xf numFmtId="10" fontId="2" fillId="0" borderId="6" xfId="0" applyNumberFormat="1" applyFont="1" applyBorder="1" applyAlignment="1">
      <alignment vertical="center"/>
    </xf>
    <xf numFmtId="9" fontId="2" fillId="0" borderId="0" xfId="0" applyNumberFormat="1" applyFont="1" applyAlignment="1">
      <alignment vertical="center" wrapText="1"/>
    </xf>
    <xf numFmtId="10" fontId="3" fillId="0" borderId="13" xfId="0" applyNumberFormat="1" applyFont="1" applyBorder="1" applyAlignment="1">
      <alignment vertical="center"/>
    </xf>
    <xf numFmtId="4" fontId="3" fillId="0" borderId="6" xfId="0" applyNumberFormat="1" applyFont="1" applyBorder="1" applyAlignment="1">
      <alignment horizontal="right" vertical="center" wrapText="1"/>
    </xf>
    <xf numFmtId="0" fontId="3" fillId="4" borderId="6" xfId="0" applyFont="1" applyFill="1" applyBorder="1" applyAlignment="1">
      <alignment horizontal="center" vertical="center"/>
    </xf>
    <xf numFmtId="10" fontId="3" fillId="0" borderId="6" xfId="0" applyNumberFormat="1" applyFont="1" applyBorder="1" applyAlignment="1">
      <alignment vertical="center"/>
    </xf>
    <xf numFmtId="10" fontId="2" fillId="0" borderId="0" xfId="0" applyNumberFormat="1" applyFont="1" applyAlignment="1">
      <alignment horizontal="left" vertical="center" wrapText="1"/>
    </xf>
    <xf numFmtId="0" fontId="3" fillId="4" borderId="10" xfId="0" applyFont="1" applyFill="1" applyBorder="1" applyAlignment="1">
      <alignment horizontal="center" vertical="center"/>
    </xf>
    <xf numFmtId="4" fontId="2" fillId="0" borderId="11" xfId="0" applyNumberFormat="1" applyFont="1" applyBorder="1" applyAlignment="1">
      <alignment horizontal="right" vertical="center" wrapText="1"/>
    </xf>
    <xf numFmtId="4" fontId="3" fillId="0" borderId="11" xfId="0" applyNumberFormat="1" applyFont="1" applyBorder="1" applyAlignment="1">
      <alignment horizontal="right" vertical="center" wrapText="1"/>
    </xf>
    <xf numFmtId="10" fontId="2" fillId="0" borderId="12" xfId="0" applyNumberFormat="1" applyFont="1" applyBorder="1" applyAlignment="1">
      <alignment vertical="center"/>
    </xf>
    <xf numFmtId="10" fontId="3" fillId="0" borderId="6" xfId="0" applyNumberFormat="1" applyFont="1" applyBorder="1" applyAlignment="1">
      <alignment horizontal="right" vertical="center"/>
    </xf>
    <xf numFmtId="10" fontId="2" fillId="0" borderId="11" xfId="0" applyNumberFormat="1" applyFont="1" applyBorder="1" applyAlignment="1">
      <alignment vertical="center"/>
    </xf>
    <xf numFmtId="0" fontId="2" fillId="5" borderId="6" xfId="0" applyFont="1" applyFill="1" applyBorder="1" applyAlignment="1">
      <alignment vertical="center" wrapText="1"/>
    </xf>
    <xf numFmtId="10" fontId="3" fillId="4" borderId="6" xfId="0" applyNumberFormat="1" applyFont="1" applyFill="1" applyBorder="1" applyAlignment="1">
      <alignment horizontal="center" vertical="center"/>
    </xf>
    <xf numFmtId="2" fontId="3" fillId="0" borderId="6" xfId="0" applyNumberFormat="1" applyFont="1" applyBorder="1" applyAlignment="1">
      <alignment vertical="center" wrapText="1"/>
    </xf>
    <xf numFmtId="10" fontId="3" fillId="4" borderId="6" xfId="0" applyNumberFormat="1" applyFont="1" applyFill="1" applyBorder="1" applyAlignment="1">
      <alignment vertical="center"/>
    </xf>
    <xf numFmtId="4" fontId="3" fillId="4" borderId="13" xfId="0" applyNumberFormat="1" applyFont="1" applyFill="1" applyBorder="1" applyAlignment="1">
      <alignment horizontal="right" vertical="center" wrapText="1"/>
    </xf>
    <xf numFmtId="4" fontId="2" fillId="0" borderId="13" xfId="0" applyNumberFormat="1" applyFont="1" applyBorder="1" applyAlignment="1">
      <alignment horizontal="right" vertical="center" wrapText="1"/>
    </xf>
    <xf numFmtId="4" fontId="3" fillId="0" borderId="13" xfId="0" applyNumberFormat="1" applyFont="1" applyBorder="1" applyAlignment="1">
      <alignment horizontal="right" vertical="center" wrapText="1"/>
    </xf>
    <xf numFmtId="4" fontId="2" fillId="0" borderId="5" xfId="0" applyNumberFormat="1" applyFont="1" applyBorder="1" applyAlignment="1">
      <alignment horizontal="right" vertical="center" wrapText="1"/>
    </xf>
    <xf numFmtId="0" fontId="4" fillId="0" borderId="0" xfId="0" applyFont="1" applyAlignment="1">
      <alignment horizontal="left" vertical="center" wrapText="1"/>
    </xf>
    <xf numFmtId="0" fontId="4" fillId="0" borderId="6" xfId="0" applyFont="1" applyBorder="1" applyAlignment="1">
      <alignment horizontal="left" vertical="center" wrapText="1"/>
    </xf>
    <xf numFmtId="2" fontId="4" fillId="0" borderId="6" xfId="0" applyNumberFormat="1" applyFont="1" applyBorder="1" applyAlignment="1">
      <alignment vertical="center"/>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3" fillId="4" borderId="6" xfId="0" applyFont="1" applyFill="1" applyBorder="1" applyAlignment="1">
      <alignment horizontal="center" vertical="center" wrapText="1"/>
    </xf>
    <xf numFmtId="0" fontId="9" fillId="0" borderId="0" xfId="0" applyFont="1" applyAlignment="1">
      <alignment horizontal="center" vertical="center"/>
    </xf>
    <xf numFmtId="0" fontId="3" fillId="0" borderId="6" xfId="0" applyFont="1" applyBorder="1" applyAlignment="1">
      <alignment horizontal="center" vertical="center" wrapText="1"/>
    </xf>
    <xf numFmtId="0" fontId="3" fillId="4" borderId="10" xfId="0" applyFont="1" applyFill="1" applyBorder="1" applyAlignment="1">
      <alignment horizontal="center" vertical="center" wrapText="1"/>
    </xf>
    <xf numFmtId="0" fontId="3" fillId="4" borderId="0" xfId="0" applyFont="1" applyFill="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left" vertical="center" wrapText="1"/>
    </xf>
    <xf numFmtId="0" fontId="2" fillId="0" borderId="6" xfId="0" applyFont="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4" borderId="12"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13" xfId="0" applyFont="1" applyBorder="1" applyAlignment="1">
      <alignment horizontal="center" vertical="center" wrapText="1"/>
    </xf>
    <xf numFmtId="4" fontId="2" fillId="0" borderId="6" xfId="0" applyNumberFormat="1" applyFont="1" applyBorder="1" applyAlignment="1">
      <alignment horizontal="center" vertical="center" wrapText="1"/>
    </xf>
    <xf numFmtId="0" fontId="2" fillId="0" borderId="12" xfId="0" applyFont="1" applyBorder="1" applyAlignment="1">
      <alignment horizontal="left" vertical="center" wrapText="1"/>
    </xf>
    <xf numFmtId="0" fontId="2" fillId="0" borderId="12" xfId="0" applyFont="1" applyBorder="1" applyAlignment="1">
      <alignment horizontal="center" vertical="center" wrapText="1"/>
    </xf>
    <xf numFmtId="14" fontId="2" fillId="0" borderId="6" xfId="0" applyNumberFormat="1" applyFont="1" applyBorder="1" applyAlignment="1">
      <alignment horizontal="center" vertical="center" wrapText="1"/>
    </xf>
    <xf numFmtId="0" fontId="2" fillId="0" borderId="11" xfId="0" applyFont="1" applyBorder="1" applyAlignment="1">
      <alignment horizontal="left" vertical="center" wrapText="1"/>
    </xf>
    <xf numFmtId="0" fontId="2" fillId="0" borderId="11" xfId="0" applyFont="1" applyBorder="1" applyAlignment="1">
      <alignment horizontal="center" vertical="center" wrapText="1"/>
    </xf>
    <xf numFmtId="0" fontId="2" fillId="0" borderId="10" xfId="0" applyFont="1" applyBorder="1" applyAlignment="1">
      <alignment horizontal="left" vertical="center" wrapText="1"/>
    </xf>
    <xf numFmtId="0" fontId="2" fillId="0" borderId="14" xfId="0" applyFont="1" applyBorder="1" applyAlignment="1">
      <alignment horizontal="left" vertical="center" wrapText="1"/>
    </xf>
    <xf numFmtId="0" fontId="2" fillId="0" borderId="13" xfId="0" applyFont="1" applyBorder="1" applyAlignment="1">
      <alignment horizontal="left" vertical="center" wrapText="1"/>
    </xf>
    <xf numFmtId="0" fontId="2" fillId="0" borderId="3" xfId="0" applyFont="1" applyBorder="1" applyAlignment="1">
      <alignment horizontal="left" vertical="center" wrapText="1"/>
    </xf>
    <xf numFmtId="0" fontId="2" fillId="0" borderId="5" xfId="0" applyFont="1" applyBorder="1" applyAlignment="1">
      <alignment horizontal="left" vertical="center" wrapText="1"/>
    </xf>
    <xf numFmtId="0" fontId="3" fillId="4" borderId="11"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7"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2" fillId="5" borderId="6" xfId="0" applyFont="1" applyFill="1" applyBorder="1" applyAlignment="1">
      <alignment horizontal="left" vertical="center" wrapText="1"/>
    </xf>
    <xf numFmtId="0" fontId="3" fillId="2" borderId="0" xfId="0" applyFont="1" applyFill="1" applyAlignment="1">
      <alignment horizontal="center" vertical="center" wrapText="1"/>
    </xf>
    <xf numFmtId="0" fontId="4" fillId="0" borderId="0" xfId="0" applyFont="1" applyAlignment="1">
      <alignment horizontal="justify" vertical="center" wrapText="1"/>
    </xf>
    <xf numFmtId="0" fontId="6" fillId="0" borderId="0" xfId="0" applyFont="1" applyAlignment="1">
      <alignment horizontal="center" vertical="center"/>
    </xf>
    <xf numFmtId="0" fontId="6" fillId="0" borderId="6"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justify" vertical="center"/>
    </xf>
    <xf numFmtId="0" fontId="4" fillId="0" borderId="6" xfId="0" applyFont="1" applyBorder="1" applyAlignment="1">
      <alignment horizontal="center" vertical="center" wrapText="1"/>
    </xf>
    <xf numFmtId="0" fontId="4" fillId="0" borderId="11" xfId="0" applyFont="1" applyBorder="1" applyAlignment="1">
      <alignment horizontal="center" vertical="center" wrapText="1"/>
    </xf>
    <xf numFmtId="0" fontId="6" fillId="0" borderId="11" xfId="0" applyFont="1" applyBorder="1" applyAlignment="1">
      <alignment horizontal="center" vertical="center"/>
    </xf>
    <xf numFmtId="0" fontId="4" fillId="0" borderId="4" xfId="0" applyFont="1" applyBorder="1" applyAlignment="1">
      <alignment horizontal="left" vertical="center" wrapText="1"/>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4" fillId="0" borderId="15" xfId="0" applyFont="1" applyBorder="1" applyAlignment="1">
      <alignment horizontal="justify" vertical="center" wrapText="1"/>
    </xf>
    <xf numFmtId="0" fontId="4" fillId="0" borderId="4" xfId="0" applyFont="1" applyBorder="1" applyAlignment="1">
      <alignment horizontal="justify" vertical="center" wrapText="1"/>
    </xf>
    <xf numFmtId="0" fontId="2" fillId="0" borderId="0" xfId="0" applyFont="1" applyAlignment="1">
      <alignment horizontal="justify" vertical="center" wrapText="1"/>
    </xf>
    <xf numFmtId="0" fontId="2" fillId="0" borderId="0" xfId="0" applyFont="1" applyBorder="1" applyAlignment="1">
      <alignment vertical="center" wrapText="1"/>
    </xf>
    <xf numFmtId="0" fontId="2" fillId="0" borderId="0" xfId="0" applyFont="1" applyBorder="1" applyAlignment="1">
      <alignment horizontal="left" vertical="center" wrapText="1"/>
    </xf>
    <xf numFmtId="0" fontId="2" fillId="0" borderId="0" xfId="0" applyFont="1" applyBorder="1" applyAlignment="1">
      <alignment horizontal="center" vertical="center" wrapText="1"/>
    </xf>
  </cellXfs>
  <cellStyles count="3">
    <cellStyle name="Hyperlink" xfId="2" xr:uid="{00000000-0005-0000-0000-000001000000}"/>
    <cellStyle name="Normal" xfId="0" builtinId="0"/>
    <cellStyle name="Porcentagem" xfId="1" builtinId="5"/>
  </cellStyles>
  <dxfs count="0"/>
  <tableStyles count="0" defaultTableStyle="TableStyleMedium2" defaultPivotStyle="PivotStyleLight16"/>
  <colors>
    <mruColors>
      <color rgb="FFFED4D5"/>
      <color rgb="FFFA262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167"/>
  <sheetViews>
    <sheetView view="pageBreakPreview" zoomScale="60" zoomScaleNormal="100" workbookViewId="0">
      <selection sqref="A1:H1"/>
    </sheetView>
  </sheetViews>
  <sheetFormatPr defaultColWidth="9.140625" defaultRowHeight="12.75" x14ac:dyDescent="0.25"/>
  <cols>
    <col min="1" max="1" width="3" style="12" customWidth="1"/>
    <col min="2" max="2" width="3.7109375" style="12" customWidth="1"/>
    <col min="3" max="3" width="33.140625" style="12" customWidth="1"/>
    <col min="4" max="4" width="6.7109375" style="12" customWidth="1"/>
    <col min="5" max="6" width="9.42578125" style="12" customWidth="1"/>
    <col min="7" max="7" width="14.7109375" style="24" customWidth="1"/>
    <col min="8" max="8" width="11.140625" style="25" customWidth="1"/>
    <col min="9" max="9" width="9.140625" style="12" customWidth="1"/>
    <col min="10" max="10" width="2.42578125" style="12" customWidth="1"/>
    <col min="11" max="11" width="39.140625" style="12" customWidth="1"/>
    <col min="12" max="12" width="9.140625" style="12" customWidth="1"/>
    <col min="13" max="13" width="9.140625" style="26"/>
    <col min="14" max="16384" width="9.140625" style="12"/>
  </cols>
  <sheetData>
    <row r="1" spans="1:16" ht="18.75" customHeight="1" x14ac:dyDescent="0.25">
      <c r="A1" s="113" t="s">
        <v>310</v>
      </c>
      <c r="B1" s="113"/>
      <c r="C1" s="113"/>
      <c r="D1" s="113"/>
      <c r="E1" s="113"/>
      <c r="F1" s="113"/>
      <c r="G1" s="113"/>
      <c r="H1" s="113"/>
      <c r="I1" s="3"/>
      <c r="J1" s="3"/>
      <c r="K1" s="3"/>
      <c r="L1" s="3"/>
      <c r="M1" s="3"/>
      <c r="N1" s="3"/>
      <c r="O1" s="3"/>
      <c r="P1" s="3"/>
    </row>
    <row r="2" spans="1:16" ht="20.25" customHeight="1" x14ac:dyDescent="0.25">
      <c r="A2" s="113" t="s">
        <v>183</v>
      </c>
      <c r="B2" s="113"/>
      <c r="C2" s="113"/>
      <c r="D2" s="113"/>
      <c r="E2" s="113"/>
      <c r="F2" s="113"/>
      <c r="G2" s="113"/>
      <c r="H2" s="113"/>
      <c r="I2" s="3"/>
      <c r="J2" s="3"/>
      <c r="K2" s="3"/>
      <c r="L2" s="3"/>
      <c r="M2" s="3"/>
      <c r="N2" s="3"/>
      <c r="O2" s="3"/>
      <c r="P2" s="3"/>
    </row>
    <row r="3" spans="1:16" ht="18" customHeight="1" x14ac:dyDescent="0.2">
      <c r="A3" s="114" t="s">
        <v>184</v>
      </c>
      <c r="B3" s="114"/>
      <c r="C3" s="114"/>
      <c r="D3" s="114"/>
      <c r="E3" s="114"/>
      <c r="F3" s="114"/>
      <c r="G3" s="114"/>
      <c r="H3" s="114"/>
      <c r="I3" s="3"/>
      <c r="J3" s="3"/>
      <c r="K3" s="3"/>
      <c r="L3" s="3"/>
      <c r="M3" s="3"/>
      <c r="N3" s="3"/>
      <c r="O3" s="3"/>
      <c r="P3" s="3"/>
    </row>
    <row r="4" spans="1:16" ht="13.15" customHeight="1" x14ac:dyDescent="0.25">
      <c r="A4" s="3"/>
      <c r="B4" s="3"/>
      <c r="C4" s="3"/>
      <c r="D4" s="3"/>
      <c r="E4" s="3"/>
      <c r="F4" s="3"/>
      <c r="G4" s="3"/>
      <c r="H4" s="3"/>
      <c r="I4" s="3"/>
      <c r="J4" s="3"/>
      <c r="K4" s="3"/>
      <c r="L4" s="3"/>
      <c r="M4" s="3"/>
      <c r="N4" s="3"/>
      <c r="O4" s="3"/>
      <c r="P4" s="3"/>
    </row>
    <row r="5" spans="1:16" ht="13.15" customHeight="1" x14ac:dyDescent="0.25">
      <c r="A5" s="106" t="s">
        <v>185</v>
      </c>
      <c r="B5" s="106"/>
      <c r="C5" s="106"/>
      <c r="D5" s="106"/>
      <c r="E5" s="106"/>
      <c r="F5" s="106"/>
      <c r="G5" s="106"/>
      <c r="H5" s="106"/>
      <c r="I5" s="3"/>
      <c r="J5" s="3"/>
      <c r="K5" s="3"/>
      <c r="L5" s="3"/>
      <c r="M5" s="3"/>
      <c r="N5" s="3"/>
      <c r="O5" s="3"/>
      <c r="P5" s="3"/>
    </row>
    <row r="6" spans="1:16" ht="13.15" customHeight="1" x14ac:dyDescent="0.25">
      <c r="A6" s="106" t="s">
        <v>186</v>
      </c>
      <c r="B6" s="106"/>
      <c r="C6" s="106"/>
      <c r="D6" s="106"/>
      <c r="E6" s="106"/>
      <c r="F6" s="106"/>
      <c r="G6" s="106"/>
      <c r="H6" s="106"/>
      <c r="I6" s="3"/>
      <c r="J6" s="3"/>
      <c r="K6" s="3"/>
      <c r="L6" s="3"/>
      <c r="M6" s="3"/>
      <c r="N6" s="3"/>
      <c r="O6" s="3"/>
      <c r="P6" s="3"/>
    </row>
    <row r="8" spans="1:16" ht="38.25" customHeight="1" x14ac:dyDescent="0.25">
      <c r="A8" s="3"/>
      <c r="B8" s="104" t="s">
        <v>187</v>
      </c>
      <c r="C8" s="104"/>
      <c r="D8" s="104"/>
      <c r="E8" s="104"/>
      <c r="F8" s="104"/>
      <c r="G8" s="104"/>
      <c r="H8" s="104"/>
      <c r="I8" s="3"/>
      <c r="J8" s="3"/>
      <c r="K8" s="3"/>
      <c r="L8" s="3"/>
      <c r="M8" s="61"/>
      <c r="N8" s="61"/>
      <c r="O8" s="61"/>
      <c r="P8" s="3"/>
    </row>
    <row r="9" spans="1:16" x14ac:dyDescent="0.25">
      <c r="A9" s="3"/>
      <c r="B9" s="3"/>
      <c r="C9" s="3"/>
      <c r="D9" s="3"/>
      <c r="E9" s="3"/>
      <c r="F9" s="3"/>
      <c r="G9" s="59"/>
      <c r="H9" s="60"/>
      <c r="I9" s="3"/>
      <c r="J9" s="3"/>
      <c r="K9" s="3"/>
      <c r="L9" s="3"/>
      <c r="M9" s="61"/>
      <c r="N9" s="61"/>
      <c r="O9" s="61"/>
      <c r="P9" s="3"/>
    </row>
    <row r="10" spans="1:16" x14ac:dyDescent="0.25">
      <c r="A10" s="3"/>
      <c r="B10" s="105" t="s">
        <v>188</v>
      </c>
      <c r="C10" s="105"/>
      <c r="D10" s="105"/>
      <c r="E10" s="105"/>
      <c r="F10" s="105"/>
      <c r="G10" s="105"/>
      <c r="H10" s="105"/>
      <c r="I10" s="3"/>
      <c r="J10" s="3"/>
      <c r="K10" s="3"/>
      <c r="L10" s="3"/>
      <c r="M10" s="62"/>
      <c r="N10" s="3"/>
      <c r="O10" s="3"/>
      <c r="P10" s="3"/>
    </row>
    <row r="11" spans="1:16" x14ac:dyDescent="0.25">
      <c r="B11" s="63" t="s">
        <v>37</v>
      </c>
      <c r="C11" s="111" t="s">
        <v>189</v>
      </c>
      <c r="D11" s="111"/>
      <c r="E11" s="111"/>
      <c r="F11" s="111"/>
      <c r="G11" s="112"/>
      <c r="H11" s="112"/>
      <c r="I11" s="3"/>
      <c r="J11" s="3"/>
      <c r="K11" s="3"/>
      <c r="L11" s="3"/>
      <c r="M11" s="62"/>
      <c r="N11" s="3"/>
      <c r="O11" s="3"/>
      <c r="P11" s="3"/>
    </row>
    <row r="12" spans="1:16" x14ac:dyDescent="0.25">
      <c r="B12" s="63" t="s">
        <v>20</v>
      </c>
      <c r="C12" s="111" t="s">
        <v>190</v>
      </c>
      <c r="D12" s="111"/>
      <c r="E12" s="111"/>
      <c r="F12" s="111"/>
      <c r="G12" s="112" t="s">
        <v>191</v>
      </c>
      <c r="H12" s="112"/>
      <c r="I12" s="3"/>
      <c r="J12" s="3"/>
      <c r="K12" s="3"/>
      <c r="L12" s="3"/>
      <c r="M12" s="62"/>
      <c r="N12" s="3"/>
      <c r="O12" s="3"/>
      <c r="P12" s="3"/>
    </row>
    <row r="13" spans="1:16" x14ac:dyDescent="0.25">
      <c r="B13" s="63" t="s">
        <v>27</v>
      </c>
      <c r="C13" s="111" t="s">
        <v>192</v>
      </c>
      <c r="D13" s="111"/>
      <c r="E13" s="111"/>
      <c r="F13" s="111"/>
      <c r="G13" s="112"/>
      <c r="H13" s="112"/>
      <c r="I13" s="3"/>
      <c r="J13" s="3"/>
      <c r="K13" s="3"/>
      <c r="L13" s="3"/>
      <c r="M13" s="62"/>
      <c r="N13" s="3"/>
      <c r="O13" s="3"/>
      <c r="P13" s="3"/>
    </row>
    <row r="14" spans="1:16" x14ac:dyDescent="0.25">
      <c r="B14" s="63" t="s">
        <v>56</v>
      </c>
      <c r="C14" s="111" t="s">
        <v>193</v>
      </c>
      <c r="D14" s="111"/>
      <c r="E14" s="111"/>
      <c r="F14" s="111"/>
      <c r="G14" s="112">
        <v>12</v>
      </c>
      <c r="H14" s="112"/>
      <c r="I14" s="3"/>
      <c r="J14" s="3"/>
      <c r="K14" s="3"/>
      <c r="L14" s="3"/>
      <c r="M14" s="62"/>
      <c r="N14" s="3"/>
      <c r="O14" s="3"/>
      <c r="P14" s="3"/>
    </row>
    <row r="15" spans="1:16" x14ac:dyDescent="0.25">
      <c r="B15" s="157"/>
      <c r="C15" s="158"/>
      <c r="D15" s="158"/>
      <c r="E15" s="158"/>
      <c r="F15" s="158"/>
      <c r="G15" s="159"/>
      <c r="H15" s="159"/>
      <c r="I15" s="3"/>
      <c r="J15" s="3"/>
      <c r="K15" s="3"/>
      <c r="L15" s="3"/>
      <c r="M15" s="62"/>
      <c r="N15" s="3"/>
      <c r="O15" s="3"/>
      <c r="P15" s="3"/>
    </row>
    <row r="16" spans="1:16" ht="78" customHeight="1" x14ac:dyDescent="0.25">
      <c r="B16" s="156" t="s">
        <v>311</v>
      </c>
      <c r="C16" s="156"/>
      <c r="D16" s="156"/>
      <c r="E16" s="156"/>
      <c r="F16" s="156"/>
      <c r="G16" s="156"/>
      <c r="H16" s="156"/>
      <c r="I16" s="3"/>
      <c r="J16" s="3"/>
      <c r="K16" s="3"/>
      <c r="L16" s="3"/>
      <c r="M16" s="62"/>
      <c r="N16" s="3"/>
      <c r="O16" s="3"/>
      <c r="P16" s="3"/>
    </row>
    <row r="17" spans="2:16" x14ac:dyDescent="0.25">
      <c r="B17" s="3"/>
      <c r="C17" s="4"/>
      <c r="D17" s="4"/>
      <c r="E17" s="4"/>
      <c r="F17" s="4"/>
      <c r="G17" s="64"/>
      <c r="H17" s="60"/>
      <c r="I17" s="3"/>
      <c r="J17" s="3"/>
      <c r="K17" s="3"/>
      <c r="L17" s="3"/>
      <c r="M17" s="62"/>
      <c r="N17" s="3"/>
      <c r="O17" s="3"/>
      <c r="P17" s="3"/>
    </row>
    <row r="18" spans="2:16" ht="18.75" customHeight="1" x14ac:dyDescent="0.25">
      <c r="B18" s="105" t="s">
        <v>194</v>
      </c>
      <c r="C18" s="105"/>
      <c r="D18" s="105"/>
      <c r="E18" s="105"/>
      <c r="F18" s="105"/>
      <c r="G18" s="105"/>
      <c r="H18" s="105"/>
      <c r="I18" s="3"/>
      <c r="J18" s="3"/>
      <c r="K18" s="3"/>
      <c r="L18" s="3"/>
      <c r="M18" s="62"/>
      <c r="N18" s="3"/>
      <c r="O18" s="3"/>
      <c r="P18" s="3"/>
    </row>
    <row r="19" spans="2:16" x14ac:dyDescent="0.25">
      <c r="B19" s="115" t="s">
        <v>195</v>
      </c>
      <c r="C19" s="115"/>
      <c r="D19" s="108" t="s">
        <v>196</v>
      </c>
      <c r="E19" s="116"/>
      <c r="F19" s="115" t="s">
        <v>197</v>
      </c>
      <c r="G19" s="115"/>
      <c r="H19" s="115"/>
      <c r="I19" s="3"/>
      <c r="J19" s="3"/>
      <c r="K19" s="3"/>
      <c r="L19" s="3"/>
      <c r="M19" s="62"/>
      <c r="N19" s="3"/>
      <c r="O19" s="3"/>
      <c r="P19" s="3"/>
    </row>
    <row r="20" spans="2:16" x14ac:dyDescent="0.25">
      <c r="B20" s="112"/>
      <c r="C20" s="112"/>
      <c r="D20" s="117"/>
      <c r="E20" s="118"/>
      <c r="F20" s="112"/>
      <c r="G20" s="112"/>
      <c r="H20" s="112"/>
      <c r="I20" s="3"/>
      <c r="J20" s="3"/>
      <c r="K20" s="3"/>
      <c r="L20" s="3"/>
      <c r="M20" s="62"/>
      <c r="N20" s="3"/>
      <c r="O20" s="3"/>
      <c r="P20" s="3"/>
    </row>
    <row r="21" spans="2:16" ht="36.75" customHeight="1" x14ac:dyDescent="0.25">
      <c r="B21" s="156" t="s">
        <v>198</v>
      </c>
      <c r="C21" s="156"/>
      <c r="D21" s="156"/>
      <c r="E21" s="156"/>
      <c r="F21" s="156"/>
      <c r="G21" s="156"/>
      <c r="H21" s="156"/>
      <c r="I21" s="3"/>
      <c r="J21" s="3"/>
      <c r="K21" s="3"/>
      <c r="L21" s="3"/>
      <c r="M21" s="62"/>
      <c r="N21" s="3"/>
      <c r="O21" s="3"/>
      <c r="P21" s="3"/>
    </row>
    <row r="22" spans="2:16" ht="48.75" customHeight="1" x14ac:dyDescent="0.25">
      <c r="B22" s="156" t="s">
        <v>199</v>
      </c>
      <c r="C22" s="156"/>
      <c r="D22" s="156"/>
      <c r="E22" s="156"/>
      <c r="F22" s="156"/>
      <c r="G22" s="156"/>
      <c r="H22" s="156"/>
      <c r="I22" s="3"/>
      <c r="J22" s="3"/>
      <c r="K22" s="3"/>
      <c r="L22" s="3"/>
      <c r="M22" s="62"/>
      <c r="N22" s="3"/>
      <c r="O22" s="3"/>
      <c r="P22" s="3"/>
    </row>
    <row r="24" spans="2:16" x14ac:dyDescent="0.25">
      <c r="B24" s="105" t="s">
        <v>200</v>
      </c>
      <c r="C24" s="105"/>
      <c r="D24" s="105"/>
      <c r="E24" s="105"/>
      <c r="F24" s="105"/>
      <c r="G24" s="105"/>
      <c r="H24" s="105"/>
      <c r="I24" s="3"/>
      <c r="J24" s="3"/>
      <c r="K24" s="3"/>
      <c r="L24" s="3"/>
      <c r="M24" s="62"/>
      <c r="N24" s="3"/>
      <c r="O24" s="3"/>
      <c r="P24" s="3"/>
    </row>
    <row r="25" spans="2:16" ht="20.25" customHeight="1" x14ac:dyDescent="0.25">
      <c r="B25" s="65">
        <v>1</v>
      </c>
      <c r="C25" s="123" t="s">
        <v>201</v>
      </c>
      <c r="D25" s="123"/>
      <c r="E25" s="123"/>
      <c r="F25" s="123"/>
      <c r="G25" s="124"/>
      <c r="H25" s="124"/>
      <c r="I25" s="3"/>
      <c r="J25" s="3"/>
      <c r="K25" s="3"/>
      <c r="L25" s="3"/>
      <c r="M25" s="62"/>
      <c r="N25" s="3"/>
      <c r="O25" s="3"/>
      <c r="P25" s="3"/>
    </row>
    <row r="26" spans="2:16" ht="20.25" customHeight="1" x14ac:dyDescent="0.25">
      <c r="B26" s="63">
        <v>2</v>
      </c>
      <c r="C26" s="111" t="s">
        <v>202</v>
      </c>
      <c r="D26" s="111"/>
      <c r="E26" s="111"/>
      <c r="F26" s="111"/>
      <c r="G26" s="112"/>
      <c r="H26" s="112"/>
      <c r="I26" s="3"/>
      <c r="J26" s="3"/>
      <c r="K26" s="3"/>
      <c r="L26" s="3"/>
      <c r="M26" s="62"/>
      <c r="N26" s="3"/>
      <c r="O26" s="3"/>
      <c r="P26" s="3"/>
    </row>
    <row r="27" spans="2:16" ht="16.5" customHeight="1" x14ac:dyDescent="0.25">
      <c r="B27" s="63">
        <v>3</v>
      </c>
      <c r="C27" s="111" t="s">
        <v>203</v>
      </c>
      <c r="D27" s="111"/>
      <c r="E27" s="111"/>
      <c r="F27" s="111"/>
      <c r="G27" s="119"/>
      <c r="H27" s="112"/>
      <c r="I27" s="3"/>
      <c r="J27" s="3"/>
      <c r="K27" s="3"/>
      <c r="L27" s="3"/>
      <c r="M27" s="62"/>
      <c r="N27" s="3"/>
      <c r="O27" s="3"/>
      <c r="P27" s="3"/>
    </row>
    <row r="28" spans="2:16" ht="26.25" customHeight="1" x14ac:dyDescent="0.25">
      <c r="B28" s="66">
        <v>4</v>
      </c>
      <c r="C28" s="120" t="s">
        <v>204</v>
      </c>
      <c r="D28" s="120"/>
      <c r="E28" s="120"/>
      <c r="F28" s="120"/>
      <c r="G28" s="121"/>
      <c r="H28" s="121"/>
      <c r="I28" s="3"/>
      <c r="J28" s="3"/>
      <c r="K28" s="3"/>
      <c r="L28" s="3"/>
      <c r="M28" s="62"/>
      <c r="N28" s="3"/>
      <c r="O28" s="3"/>
      <c r="P28" s="3"/>
    </row>
    <row r="29" spans="2:16" ht="15.75" customHeight="1" x14ac:dyDescent="0.25">
      <c r="B29" s="63">
        <v>5</v>
      </c>
      <c r="C29" s="111" t="s">
        <v>205</v>
      </c>
      <c r="D29" s="111"/>
      <c r="E29" s="111"/>
      <c r="F29" s="111"/>
      <c r="G29" s="122"/>
      <c r="H29" s="112"/>
      <c r="I29" s="3"/>
      <c r="J29" s="3"/>
      <c r="K29" s="3"/>
      <c r="L29" s="3"/>
      <c r="M29" s="62"/>
      <c r="N29" s="3"/>
      <c r="O29" s="3"/>
      <c r="P29" s="3"/>
    </row>
    <row r="30" spans="2:16" ht="29.25" customHeight="1" x14ac:dyDescent="0.25">
      <c r="B30" s="104" t="s">
        <v>206</v>
      </c>
      <c r="C30" s="104"/>
      <c r="D30" s="104"/>
      <c r="E30" s="104"/>
      <c r="F30" s="104"/>
      <c r="G30" s="104"/>
      <c r="H30" s="104"/>
      <c r="I30" s="3"/>
      <c r="J30" s="3"/>
      <c r="K30" s="3"/>
      <c r="L30" s="3"/>
      <c r="M30" s="62"/>
      <c r="N30" s="3"/>
      <c r="O30" s="3"/>
      <c r="P30" s="3"/>
    </row>
    <row r="31" spans="2:16" x14ac:dyDescent="0.25">
      <c r="B31" s="104" t="s">
        <v>207</v>
      </c>
      <c r="C31" s="104"/>
      <c r="D31" s="104"/>
      <c r="E31" s="104"/>
      <c r="F31" s="104"/>
      <c r="G31" s="104"/>
      <c r="H31" s="104"/>
      <c r="I31" s="3"/>
      <c r="J31" s="3"/>
      <c r="K31" s="3"/>
      <c r="L31" s="3"/>
      <c r="M31" s="62"/>
      <c r="N31" s="3"/>
      <c r="O31" s="3"/>
      <c r="P31" s="3"/>
    </row>
    <row r="33" spans="2:16" x14ac:dyDescent="0.25">
      <c r="B33" s="131" t="s">
        <v>208</v>
      </c>
      <c r="C33" s="132"/>
      <c r="D33" s="132"/>
      <c r="E33" s="132"/>
      <c r="F33" s="132"/>
      <c r="G33" s="132"/>
      <c r="H33" s="133"/>
      <c r="I33" s="3"/>
      <c r="J33" s="3"/>
      <c r="K33" s="3"/>
      <c r="L33" s="3"/>
      <c r="M33" s="62"/>
      <c r="N33" s="3"/>
      <c r="O33" s="3"/>
      <c r="P33" s="3"/>
    </row>
    <row r="34" spans="2:16" x14ac:dyDescent="0.25">
      <c r="B34" s="137" t="s">
        <v>209</v>
      </c>
      <c r="C34" s="138"/>
      <c r="D34" s="138"/>
      <c r="E34" s="138"/>
      <c r="F34" s="138"/>
      <c r="G34" s="138"/>
      <c r="H34" s="139"/>
      <c r="I34" s="3"/>
      <c r="J34" s="3"/>
      <c r="K34" s="3"/>
      <c r="L34" s="3"/>
      <c r="M34" s="62"/>
      <c r="N34" s="3"/>
      <c r="O34" s="3"/>
      <c r="P34" s="3"/>
    </row>
    <row r="35" spans="2:16" x14ac:dyDescent="0.25">
      <c r="B35" s="68">
        <v>1</v>
      </c>
      <c r="C35" s="134" t="s">
        <v>210</v>
      </c>
      <c r="D35" s="135"/>
      <c r="E35" s="135"/>
      <c r="F35" s="136"/>
      <c r="G35" s="69" t="s">
        <v>211</v>
      </c>
      <c r="H35" s="70" t="s">
        <v>10</v>
      </c>
      <c r="I35" s="3"/>
      <c r="J35" s="3"/>
      <c r="K35" s="3"/>
      <c r="L35" s="3"/>
      <c r="M35" s="62"/>
      <c r="N35" s="3"/>
      <c r="O35" s="3"/>
      <c r="P35" s="3"/>
    </row>
    <row r="36" spans="2:16" x14ac:dyDescent="0.25">
      <c r="B36" s="32" t="s">
        <v>37</v>
      </c>
      <c r="C36" s="125" t="s">
        <v>212</v>
      </c>
      <c r="D36" s="126"/>
      <c r="E36" s="126"/>
      <c r="F36" s="127"/>
      <c r="G36" s="63" t="s">
        <v>8</v>
      </c>
      <c r="H36" s="71"/>
      <c r="I36" s="3"/>
      <c r="J36" s="3"/>
      <c r="K36" s="3"/>
      <c r="L36" s="3"/>
      <c r="M36" s="62"/>
      <c r="N36" s="3"/>
      <c r="O36" s="3"/>
      <c r="P36" s="3"/>
    </row>
    <row r="37" spans="2:16" x14ac:dyDescent="0.25">
      <c r="B37" s="32" t="s">
        <v>20</v>
      </c>
      <c r="C37" s="125" t="s">
        <v>213</v>
      </c>
      <c r="D37" s="126"/>
      <c r="E37" s="126"/>
      <c r="F37" s="127"/>
      <c r="G37" s="72"/>
      <c r="H37" s="73"/>
      <c r="I37" s="3"/>
      <c r="J37" s="3"/>
      <c r="K37" s="3"/>
      <c r="L37" s="3"/>
      <c r="M37" s="62"/>
      <c r="N37" s="3"/>
      <c r="O37" s="3"/>
      <c r="P37" s="3"/>
    </row>
    <row r="38" spans="2:16" x14ac:dyDescent="0.25">
      <c r="B38" s="32" t="s">
        <v>27</v>
      </c>
      <c r="C38" s="125" t="s">
        <v>214</v>
      </c>
      <c r="D38" s="126"/>
      <c r="E38" s="126"/>
      <c r="F38" s="127"/>
      <c r="G38" s="72"/>
      <c r="H38" s="73"/>
      <c r="I38" s="3"/>
      <c r="J38" s="3"/>
      <c r="K38" s="3"/>
      <c r="L38" s="3"/>
      <c r="M38" s="62"/>
      <c r="N38" s="3"/>
      <c r="O38" s="3"/>
      <c r="P38" s="3"/>
    </row>
    <row r="39" spans="2:16" x14ac:dyDescent="0.25">
      <c r="B39" s="32" t="s">
        <v>56</v>
      </c>
      <c r="C39" s="125" t="s">
        <v>215</v>
      </c>
      <c r="D39" s="126"/>
      <c r="E39" s="126"/>
      <c r="F39" s="127"/>
      <c r="G39" s="72"/>
      <c r="H39" s="73"/>
      <c r="I39" s="3"/>
      <c r="J39" s="3"/>
      <c r="K39" s="3"/>
      <c r="L39" s="3"/>
      <c r="M39" s="62"/>
      <c r="N39" s="3"/>
      <c r="O39" s="3"/>
      <c r="P39" s="3"/>
    </row>
    <row r="40" spans="2:16" x14ac:dyDescent="0.25">
      <c r="B40" s="67" t="s">
        <v>59</v>
      </c>
      <c r="C40" s="128" t="s">
        <v>216</v>
      </c>
      <c r="D40" s="103"/>
      <c r="E40" s="103"/>
      <c r="F40" s="129"/>
      <c r="G40" s="74" t="s">
        <v>8</v>
      </c>
      <c r="H40" s="73">
        <v>0</v>
      </c>
      <c r="I40" s="3"/>
      <c r="J40" s="3"/>
      <c r="K40" s="3"/>
      <c r="L40" s="3"/>
      <c r="M40" s="62"/>
      <c r="N40" s="3"/>
      <c r="O40" s="3"/>
      <c r="P40" s="3"/>
    </row>
    <row r="41" spans="2:16" x14ac:dyDescent="0.25">
      <c r="B41" s="32" t="s">
        <v>62</v>
      </c>
      <c r="C41" s="111" t="s">
        <v>217</v>
      </c>
      <c r="D41" s="111"/>
      <c r="E41" s="111"/>
      <c r="F41" s="111"/>
      <c r="G41" s="63" t="s">
        <v>8</v>
      </c>
      <c r="H41" s="75">
        <v>0</v>
      </c>
      <c r="I41" s="3"/>
      <c r="J41" s="3"/>
      <c r="K41" s="3"/>
      <c r="L41" s="3"/>
      <c r="M41" s="62"/>
      <c r="N41" s="3"/>
      <c r="O41" s="3"/>
      <c r="P41" s="3"/>
    </row>
    <row r="42" spans="2:16" x14ac:dyDescent="0.25">
      <c r="B42" s="130" t="s">
        <v>1</v>
      </c>
      <c r="C42" s="130"/>
      <c r="D42" s="130"/>
      <c r="E42" s="130"/>
      <c r="F42" s="130"/>
      <c r="G42" s="130"/>
      <c r="H42" s="76"/>
      <c r="I42" s="3"/>
      <c r="J42" s="3"/>
      <c r="K42" s="3"/>
      <c r="L42" s="3"/>
      <c r="M42" s="62"/>
      <c r="N42" s="3"/>
      <c r="O42" s="3"/>
      <c r="P42" s="3"/>
    </row>
    <row r="43" spans="2:16" x14ac:dyDescent="0.25">
      <c r="B43" s="104" t="s">
        <v>218</v>
      </c>
      <c r="C43" s="104"/>
      <c r="D43" s="104"/>
      <c r="E43" s="104"/>
      <c r="F43" s="104"/>
      <c r="G43" s="104"/>
      <c r="H43" s="104"/>
      <c r="I43" s="3"/>
      <c r="J43" s="3"/>
      <c r="K43" s="3"/>
      <c r="L43" s="3"/>
      <c r="M43" s="62"/>
      <c r="N43" s="3"/>
      <c r="O43" s="3"/>
      <c r="P43" s="3"/>
    </row>
    <row r="45" spans="2:16" x14ac:dyDescent="0.25">
      <c r="B45" s="105" t="s">
        <v>219</v>
      </c>
      <c r="C45" s="105"/>
      <c r="D45" s="105"/>
      <c r="E45" s="105"/>
      <c r="F45" s="105"/>
      <c r="G45" s="105"/>
      <c r="H45" s="105"/>
      <c r="I45" s="3"/>
      <c r="J45" s="3"/>
      <c r="K45" s="3"/>
      <c r="L45" s="3"/>
      <c r="M45" s="62"/>
      <c r="N45" s="3"/>
      <c r="O45" s="3"/>
      <c r="P45" s="3"/>
    </row>
    <row r="46" spans="2:16" x14ac:dyDescent="0.25">
      <c r="B46" s="6"/>
      <c r="C46" s="6"/>
      <c r="D46" s="6"/>
      <c r="E46" s="6"/>
      <c r="F46" s="6"/>
      <c r="G46" s="64"/>
      <c r="H46" s="60"/>
      <c r="I46" s="3"/>
      <c r="J46" s="3"/>
      <c r="K46" s="3"/>
      <c r="L46" s="3"/>
      <c r="M46" s="62"/>
      <c r="N46" s="3"/>
      <c r="O46" s="3"/>
      <c r="P46" s="3"/>
    </row>
    <row r="47" spans="2:16" x14ac:dyDescent="0.25">
      <c r="B47" s="105" t="s">
        <v>220</v>
      </c>
      <c r="C47" s="105"/>
      <c r="D47" s="105"/>
      <c r="E47" s="105"/>
      <c r="F47" s="105"/>
      <c r="G47" s="105"/>
      <c r="H47" s="105"/>
      <c r="I47" s="3"/>
      <c r="J47" s="3"/>
      <c r="K47" s="3"/>
      <c r="L47" s="3"/>
      <c r="M47" s="62"/>
      <c r="N47" s="3"/>
      <c r="O47" s="3"/>
      <c r="P47" s="3"/>
    </row>
    <row r="48" spans="2:16" x14ac:dyDescent="0.25">
      <c r="B48" s="30" t="s">
        <v>221</v>
      </c>
      <c r="C48" s="105" t="s">
        <v>222</v>
      </c>
      <c r="D48" s="105"/>
      <c r="E48" s="105"/>
      <c r="F48" s="105"/>
      <c r="G48" s="77" t="s">
        <v>211</v>
      </c>
      <c r="H48" s="78" t="s">
        <v>10</v>
      </c>
      <c r="I48" s="3"/>
      <c r="J48" s="3"/>
      <c r="K48" s="3"/>
      <c r="L48" s="3"/>
      <c r="M48" s="62"/>
      <c r="N48" s="3"/>
      <c r="O48" s="3"/>
      <c r="P48" s="3"/>
    </row>
    <row r="49" spans="2:16" x14ac:dyDescent="0.25">
      <c r="B49" s="63" t="s">
        <v>37</v>
      </c>
      <c r="C49" s="111" t="s">
        <v>223</v>
      </c>
      <c r="D49" s="111"/>
      <c r="E49" s="111"/>
      <c r="F49" s="111"/>
      <c r="G49" s="79"/>
      <c r="H49" s="73"/>
      <c r="I49" s="3"/>
      <c r="J49" s="3"/>
      <c r="K49" s="3"/>
      <c r="L49" s="3"/>
      <c r="M49" s="62"/>
      <c r="N49" s="3"/>
      <c r="O49" s="3"/>
      <c r="P49" s="3"/>
    </row>
    <row r="50" spans="2:16" x14ac:dyDescent="0.25">
      <c r="B50" s="66" t="s">
        <v>20</v>
      </c>
      <c r="C50" s="120" t="s">
        <v>224</v>
      </c>
      <c r="D50" s="120"/>
      <c r="E50" s="120"/>
      <c r="F50" s="120"/>
      <c r="G50" s="79"/>
      <c r="H50" s="73"/>
      <c r="I50" s="80"/>
      <c r="J50" s="80"/>
      <c r="K50" s="80"/>
      <c r="L50" s="80"/>
      <c r="M50" s="62"/>
      <c r="N50" s="3"/>
      <c r="O50" s="3"/>
      <c r="P50" s="3"/>
    </row>
    <row r="51" spans="2:16" x14ac:dyDescent="0.25">
      <c r="B51" s="105" t="s">
        <v>1</v>
      </c>
      <c r="C51" s="105"/>
      <c r="D51" s="105"/>
      <c r="E51" s="105"/>
      <c r="F51" s="105"/>
      <c r="G51" s="81"/>
      <c r="H51" s="82"/>
      <c r="I51" s="3"/>
      <c r="J51" s="3"/>
      <c r="K51" s="3"/>
      <c r="L51" s="3"/>
      <c r="M51" s="62"/>
      <c r="N51" s="3"/>
      <c r="O51" s="3"/>
      <c r="P51" s="3"/>
    </row>
    <row r="52" spans="2:16" x14ac:dyDescent="0.25">
      <c r="B52" s="104" t="s">
        <v>225</v>
      </c>
      <c r="C52" s="104"/>
      <c r="D52" s="104"/>
      <c r="E52" s="104"/>
      <c r="F52" s="104"/>
      <c r="G52" s="104"/>
      <c r="H52" s="104"/>
      <c r="I52" s="3"/>
      <c r="J52" s="3"/>
      <c r="K52" s="3"/>
      <c r="L52" s="3"/>
      <c r="M52" s="62"/>
      <c r="N52" s="3"/>
      <c r="O52" s="3"/>
      <c r="P52" s="3"/>
    </row>
    <row r="53" spans="2:16" x14ac:dyDescent="0.25">
      <c r="B53" s="104" t="s">
        <v>226</v>
      </c>
      <c r="C53" s="104"/>
      <c r="D53" s="104"/>
      <c r="E53" s="104"/>
      <c r="F53" s="104"/>
      <c r="G53" s="104"/>
      <c r="H53" s="104"/>
      <c r="I53" s="3"/>
      <c r="J53" s="3"/>
      <c r="K53" s="3"/>
      <c r="L53" s="3"/>
      <c r="M53" s="62"/>
      <c r="N53" s="3"/>
      <c r="O53" s="3"/>
      <c r="P53" s="3"/>
    </row>
    <row r="54" spans="2:16" x14ac:dyDescent="0.25">
      <c r="B54" s="104" t="s">
        <v>227</v>
      </c>
      <c r="C54" s="104"/>
      <c r="D54" s="104"/>
      <c r="E54" s="104"/>
      <c r="F54" s="104"/>
      <c r="G54" s="104"/>
      <c r="H54" s="104"/>
      <c r="I54" s="3"/>
      <c r="J54" s="3"/>
      <c r="K54" s="3"/>
      <c r="L54" s="3"/>
      <c r="M54" s="62"/>
      <c r="N54" s="3"/>
      <c r="O54" s="3"/>
      <c r="P54" s="3"/>
    </row>
    <row r="56" spans="2:16" x14ac:dyDescent="0.25">
      <c r="B56" s="105" t="s">
        <v>228</v>
      </c>
      <c r="C56" s="105"/>
      <c r="D56" s="105"/>
      <c r="E56" s="105"/>
      <c r="F56" s="105"/>
      <c r="G56" s="105"/>
      <c r="H56" s="105"/>
      <c r="I56" s="3"/>
      <c r="J56" s="3"/>
      <c r="K56" s="3"/>
      <c r="L56" s="3"/>
      <c r="M56" s="62"/>
      <c r="N56" s="3"/>
      <c r="O56" s="3"/>
      <c r="P56" s="3"/>
    </row>
    <row r="57" spans="2:16" x14ac:dyDescent="0.25">
      <c r="B57" s="30" t="s">
        <v>229</v>
      </c>
      <c r="C57" s="105" t="s">
        <v>230</v>
      </c>
      <c r="D57" s="105"/>
      <c r="E57" s="105"/>
      <c r="F57" s="105"/>
      <c r="G57" s="83" t="s">
        <v>211</v>
      </c>
      <c r="H57" s="78" t="s">
        <v>10</v>
      </c>
      <c r="I57" s="3"/>
      <c r="J57" s="3"/>
      <c r="K57" s="3"/>
      <c r="L57" s="3"/>
      <c r="M57" s="62"/>
      <c r="N57" s="3"/>
      <c r="O57" s="3"/>
      <c r="P57" s="3"/>
    </row>
    <row r="58" spans="2:16" x14ac:dyDescent="0.25">
      <c r="B58" s="63" t="s">
        <v>37</v>
      </c>
      <c r="C58" s="111" t="s">
        <v>49</v>
      </c>
      <c r="D58" s="111"/>
      <c r="E58" s="111"/>
      <c r="F58" s="111"/>
      <c r="G58" s="79"/>
      <c r="H58" s="73"/>
      <c r="I58" s="3"/>
      <c r="J58" s="3"/>
      <c r="K58" s="3"/>
      <c r="L58" s="3"/>
      <c r="M58" s="62"/>
      <c r="N58" s="3"/>
      <c r="O58" s="3"/>
      <c r="P58" s="3"/>
    </row>
    <row r="59" spans="2:16" x14ac:dyDescent="0.25">
      <c r="B59" s="63" t="s">
        <v>20</v>
      </c>
      <c r="C59" s="111" t="s">
        <v>52</v>
      </c>
      <c r="D59" s="111"/>
      <c r="E59" s="111"/>
      <c r="F59" s="111"/>
      <c r="G59" s="79"/>
      <c r="H59" s="73"/>
      <c r="I59" s="3"/>
      <c r="J59" s="3"/>
      <c r="K59" s="3"/>
      <c r="L59" s="3"/>
      <c r="M59" s="62"/>
      <c r="N59" s="3"/>
      <c r="O59" s="3"/>
      <c r="P59" s="3"/>
    </row>
    <row r="60" spans="2:16" x14ac:dyDescent="0.25">
      <c r="B60" s="63" t="s">
        <v>27</v>
      </c>
      <c r="C60" s="111" t="s">
        <v>231</v>
      </c>
      <c r="D60" s="111"/>
      <c r="E60" s="111"/>
      <c r="F60" s="111"/>
      <c r="G60" s="79"/>
      <c r="H60" s="73"/>
      <c r="I60" s="80"/>
      <c r="J60" s="80"/>
      <c r="K60" s="80"/>
      <c r="L60" s="80"/>
      <c r="M60" s="62"/>
      <c r="N60" s="3"/>
      <c r="O60" s="3"/>
      <c r="P60" s="3"/>
    </row>
    <row r="61" spans="2:16" x14ac:dyDescent="0.25">
      <c r="B61" s="63" t="s">
        <v>56</v>
      </c>
      <c r="C61" s="111" t="s">
        <v>232</v>
      </c>
      <c r="D61" s="111"/>
      <c r="E61" s="111"/>
      <c r="F61" s="111"/>
      <c r="G61" s="79"/>
      <c r="H61" s="73"/>
      <c r="I61" s="3"/>
      <c r="J61" s="3"/>
      <c r="K61" s="3"/>
      <c r="L61" s="3"/>
      <c r="M61" s="62"/>
      <c r="N61" s="3"/>
      <c r="O61" s="3"/>
      <c r="P61" s="3"/>
    </row>
    <row r="62" spans="2:16" x14ac:dyDescent="0.25">
      <c r="B62" s="63" t="s">
        <v>59</v>
      </c>
      <c r="C62" s="111" t="s">
        <v>233</v>
      </c>
      <c r="D62" s="111"/>
      <c r="E62" s="111"/>
      <c r="F62" s="111"/>
      <c r="G62" s="79"/>
      <c r="H62" s="73"/>
      <c r="I62" s="3"/>
      <c r="J62" s="3"/>
      <c r="K62" s="3"/>
      <c r="L62" s="3"/>
      <c r="M62" s="62"/>
      <c r="N62" s="3"/>
      <c r="O62" s="3"/>
      <c r="P62" s="3"/>
    </row>
    <row r="63" spans="2:16" x14ac:dyDescent="0.25">
      <c r="B63" s="63" t="s">
        <v>62</v>
      </c>
      <c r="C63" s="111" t="s">
        <v>63</v>
      </c>
      <c r="D63" s="111"/>
      <c r="E63" s="111"/>
      <c r="F63" s="111"/>
      <c r="G63" s="79"/>
      <c r="H63" s="73"/>
      <c r="I63" s="3"/>
      <c r="J63" s="3"/>
      <c r="K63" s="3"/>
      <c r="L63" s="3"/>
      <c r="M63" s="62"/>
      <c r="N63" s="3"/>
      <c r="O63" s="3"/>
      <c r="P63" s="3"/>
    </row>
    <row r="64" spans="2:16" x14ac:dyDescent="0.25">
      <c r="B64" s="63" t="s">
        <v>65</v>
      </c>
      <c r="C64" s="111" t="s">
        <v>66</v>
      </c>
      <c r="D64" s="111"/>
      <c r="E64" s="111"/>
      <c r="F64" s="111"/>
      <c r="G64" s="79"/>
      <c r="H64" s="73"/>
      <c r="I64" s="3"/>
      <c r="J64" s="3"/>
      <c r="K64" s="3"/>
      <c r="L64" s="3"/>
      <c r="M64" s="62"/>
      <c r="N64" s="3"/>
      <c r="O64" s="3"/>
      <c r="P64" s="3"/>
    </row>
    <row r="65" spans="2:16" x14ac:dyDescent="0.25">
      <c r="B65" s="63" t="s">
        <v>68</v>
      </c>
      <c r="C65" s="111" t="s">
        <v>69</v>
      </c>
      <c r="D65" s="111"/>
      <c r="E65" s="111"/>
      <c r="F65" s="111"/>
      <c r="G65" s="79"/>
      <c r="H65" s="73"/>
      <c r="I65" s="3"/>
      <c r="J65" s="3"/>
      <c r="K65" s="3"/>
      <c r="L65" s="3"/>
      <c r="M65" s="62"/>
      <c r="N65" s="3"/>
      <c r="O65" s="3"/>
      <c r="P65" s="3"/>
    </row>
    <row r="66" spans="2:16" x14ac:dyDescent="0.25">
      <c r="B66" s="105" t="s">
        <v>1</v>
      </c>
      <c r="C66" s="105"/>
      <c r="D66" s="105"/>
      <c r="E66" s="105"/>
      <c r="F66" s="105"/>
      <c r="G66" s="84"/>
      <c r="H66" s="82"/>
      <c r="I66" s="3"/>
      <c r="J66" s="3"/>
      <c r="K66" s="3"/>
      <c r="L66" s="3"/>
      <c r="M66" s="62"/>
      <c r="N66" s="3"/>
      <c r="O66" s="3"/>
      <c r="P66" s="3"/>
    </row>
    <row r="67" spans="2:16" s="23" customFormat="1" x14ac:dyDescent="0.25">
      <c r="B67" s="104" t="s">
        <v>234</v>
      </c>
      <c r="C67" s="104"/>
      <c r="D67" s="104"/>
      <c r="E67" s="104"/>
      <c r="F67" s="104"/>
      <c r="G67" s="104"/>
      <c r="H67" s="104"/>
      <c r="I67" s="4"/>
      <c r="J67" s="4"/>
      <c r="K67" s="4"/>
      <c r="L67" s="4"/>
      <c r="M67" s="85"/>
      <c r="N67" s="4"/>
      <c r="O67" s="4"/>
      <c r="P67" s="4"/>
    </row>
    <row r="68" spans="2:16" s="23" customFormat="1" x14ac:dyDescent="0.25">
      <c r="B68" s="104" t="s">
        <v>235</v>
      </c>
      <c r="C68" s="104"/>
      <c r="D68" s="104"/>
      <c r="E68" s="104"/>
      <c r="F68" s="104"/>
      <c r="G68" s="104"/>
      <c r="H68" s="104"/>
      <c r="I68" s="4"/>
      <c r="J68" s="4"/>
      <c r="K68" s="4"/>
      <c r="L68" s="4"/>
      <c r="M68" s="85"/>
      <c r="N68" s="4"/>
      <c r="O68" s="4"/>
      <c r="P68" s="4"/>
    </row>
    <row r="69" spans="2:16" s="23" customFormat="1" x14ac:dyDescent="0.25">
      <c r="B69" s="104" t="s">
        <v>236</v>
      </c>
      <c r="C69" s="104"/>
      <c r="D69" s="104"/>
      <c r="E69" s="104"/>
      <c r="F69" s="104"/>
      <c r="G69" s="104"/>
      <c r="H69" s="104"/>
      <c r="I69" s="4"/>
      <c r="J69" s="4"/>
      <c r="K69" s="4"/>
      <c r="L69" s="4"/>
      <c r="M69" s="85"/>
      <c r="N69" s="4"/>
      <c r="O69" s="4"/>
      <c r="P69" s="4"/>
    </row>
    <row r="71" spans="2:16" x14ac:dyDescent="0.25">
      <c r="B71" s="105" t="s">
        <v>237</v>
      </c>
      <c r="C71" s="115"/>
      <c r="D71" s="115"/>
      <c r="E71" s="115"/>
      <c r="F71" s="115"/>
      <c r="G71" s="115"/>
      <c r="H71" s="115"/>
      <c r="I71" s="3"/>
      <c r="J71" s="3"/>
      <c r="K71" s="3"/>
      <c r="L71" s="3"/>
      <c r="M71" s="62"/>
      <c r="N71" s="3"/>
      <c r="O71" s="3"/>
      <c r="P71" s="3"/>
    </row>
    <row r="72" spans="2:16" ht="38.25" x14ac:dyDescent="0.25">
      <c r="B72" s="86" t="s">
        <v>238</v>
      </c>
      <c r="C72" s="30" t="s">
        <v>239</v>
      </c>
      <c r="D72" s="30" t="s">
        <v>240</v>
      </c>
      <c r="E72" s="30" t="s">
        <v>14</v>
      </c>
      <c r="F72" s="30" t="s">
        <v>241</v>
      </c>
      <c r="G72" s="30" t="s">
        <v>242</v>
      </c>
      <c r="H72" s="78" t="s">
        <v>10</v>
      </c>
      <c r="I72" s="3"/>
      <c r="J72" s="3"/>
      <c r="K72" s="3"/>
      <c r="L72" s="3"/>
      <c r="M72" s="62"/>
      <c r="N72" s="3"/>
      <c r="O72" s="3"/>
      <c r="P72" s="3"/>
    </row>
    <row r="73" spans="2:16" x14ac:dyDescent="0.25">
      <c r="B73" s="72" t="s">
        <v>37</v>
      </c>
      <c r="C73" s="65" t="s">
        <v>243</v>
      </c>
      <c r="D73" s="65"/>
      <c r="E73" s="65"/>
      <c r="F73" s="65"/>
      <c r="G73" s="65"/>
      <c r="H73" s="87"/>
      <c r="I73" s="3"/>
      <c r="J73" s="3"/>
      <c r="K73" s="3"/>
      <c r="L73" s="3"/>
      <c r="M73" s="62"/>
      <c r="N73" s="3"/>
      <c r="O73" s="3"/>
      <c r="P73" s="3"/>
    </row>
    <row r="74" spans="2:16" x14ac:dyDescent="0.25">
      <c r="B74" s="72" t="s">
        <v>20</v>
      </c>
      <c r="C74" s="63" t="s">
        <v>244</v>
      </c>
      <c r="D74" s="63" t="s">
        <v>8</v>
      </c>
      <c r="E74" s="63" t="s">
        <v>8</v>
      </c>
      <c r="F74" s="63"/>
      <c r="G74" s="63"/>
      <c r="H74" s="73"/>
      <c r="I74" s="3"/>
      <c r="J74" s="3"/>
      <c r="K74" s="3"/>
      <c r="L74" s="3"/>
      <c r="M74" s="3"/>
      <c r="N74" s="3"/>
      <c r="O74" s="3"/>
      <c r="P74" s="3"/>
    </row>
    <row r="75" spans="2:16" x14ac:dyDescent="0.25">
      <c r="B75" s="72" t="s">
        <v>27</v>
      </c>
      <c r="C75" s="63" t="s">
        <v>11</v>
      </c>
      <c r="D75" s="63" t="s">
        <v>8</v>
      </c>
      <c r="E75" s="63" t="s">
        <v>8</v>
      </c>
      <c r="F75" s="63"/>
      <c r="G75" s="63"/>
      <c r="H75" s="73"/>
      <c r="I75" s="3"/>
      <c r="J75" s="3"/>
      <c r="K75" s="3"/>
      <c r="L75" s="3"/>
      <c r="M75" s="62"/>
      <c r="N75" s="3"/>
      <c r="O75" s="3"/>
      <c r="P75" s="3"/>
    </row>
    <row r="76" spans="2:16" x14ac:dyDescent="0.25">
      <c r="B76" s="74" t="s">
        <v>56</v>
      </c>
      <c r="C76" s="63" t="s">
        <v>245</v>
      </c>
      <c r="D76" s="63" t="s">
        <v>8</v>
      </c>
      <c r="E76" s="63" t="s">
        <v>8</v>
      </c>
      <c r="F76" s="63"/>
      <c r="G76" s="63"/>
      <c r="H76" s="73"/>
      <c r="I76" s="3"/>
      <c r="J76" s="3"/>
      <c r="K76" s="3"/>
      <c r="L76" s="3"/>
      <c r="M76" s="62"/>
      <c r="N76" s="3"/>
      <c r="O76" s="3"/>
      <c r="P76" s="3"/>
    </row>
    <row r="77" spans="2:16" x14ac:dyDescent="0.25">
      <c r="B77" s="74" t="s">
        <v>59</v>
      </c>
      <c r="C77" s="63" t="s">
        <v>12</v>
      </c>
      <c r="D77" s="63" t="s">
        <v>8</v>
      </c>
      <c r="E77" s="63" t="s">
        <v>8</v>
      </c>
      <c r="F77" s="63"/>
      <c r="G77" s="63"/>
      <c r="H77" s="73"/>
      <c r="I77" s="3"/>
      <c r="J77" s="3"/>
      <c r="K77" s="3"/>
      <c r="L77" s="3"/>
      <c r="M77" s="62"/>
      <c r="N77" s="3"/>
      <c r="O77" s="3"/>
      <c r="P77" s="3"/>
    </row>
    <row r="78" spans="2:16" x14ac:dyDescent="0.25">
      <c r="B78" s="105" t="s">
        <v>1</v>
      </c>
      <c r="C78" s="130"/>
      <c r="D78" s="130"/>
      <c r="E78" s="130"/>
      <c r="F78" s="130"/>
      <c r="G78" s="130"/>
      <c r="H78" s="88"/>
      <c r="I78" s="3"/>
      <c r="J78" s="3"/>
      <c r="K78" s="3"/>
      <c r="L78" s="3"/>
      <c r="M78" s="62"/>
      <c r="N78" s="3"/>
      <c r="O78" s="3"/>
      <c r="P78" s="3"/>
    </row>
    <row r="79" spans="2:16" x14ac:dyDescent="0.25">
      <c r="B79" s="104" t="s">
        <v>246</v>
      </c>
      <c r="C79" s="104"/>
      <c r="D79" s="104"/>
      <c r="E79" s="104"/>
      <c r="F79" s="104"/>
      <c r="G79" s="104"/>
      <c r="H79" s="104"/>
      <c r="I79" s="3"/>
      <c r="J79" s="3"/>
      <c r="K79" s="3"/>
      <c r="L79" s="3"/>
      <c r="M79" s="62"/>
      <c r="N79" s="3"/>
      <c r="O79" s="3"/>
      <c r="P79" s="3"/>
    </row>
    <row r="80" spans="2:16" x14ac:dyDescent="0.25">
      <c r="B80" s="104" t="s">
        <v>247</v>
      </c>
      <c r="C80" s="104"/>
      <c r="D80" s="104"/>
      <c r="E80" s="104"/>
      <c r="F80" s="104"/>
      <c r="G80" s="104"/>
      <c r="H80" s="104"/>
      <c r="I80" s="3"/>
      <c r="J80" s="3"/>
      <c r="K80" s="3"/>
      <c r="L80" s="3"/>
      <c r="M80" s="62"/>
      <c r="N80" s="3"/>
      <c r="O80" s="3"/>
      <c r="P80" s="3"/>
    </row>
    <row r="82" spans="2:16" ht="12.75" customHeight="1" x14ac:dyDescent="0.25">
      <c r="B82" s="105" t="str">
        <f>CONCATENATE("Quadro-Resumo do ",B45)</f>
        <v>Quadro-Resumo do Módulo 2 - Encargos e Benefícios Anuais, Mensais e Diários</v>
      </c>
      <c r="C82" s="105"/>
      <c r="D82" s="105"/>
      <c r="E82" s="105"/>
      <c r="F82" s="105"/>
      <c r="G82" s="105"/>
      <c r="H82" s="105"/>
      <c r="I82" s="3"/>
      <c r="J82" s="3"/>
      <c r="K82" s="3"/>
      <c r="L82" s="3"/>
      <c r="M82" s="62"/>
      <c r="N82" s="3"/>
      <c r="O82" s="3"/>
      <c r="P82" s="3"/>
    </row>
    <row r="83" spans="2:16" x14ac:dyDescent="0.25">
      <c r="B83" s="30">
        <v>2</v>
      </c>
      <c r="C83" s="105" t="s">
        <v>248</v>
      </c>
      <c r="D83" s="105"/>
      <c r="E83" s="105"/>
      <c r="F83" s="105"/>
      <c r="G83" s="105"/>
      <c r="H83" s="78" t="s">
        <v>10</v>
      </c>
      <c r="I83" s="3"/>
      <c r="J83" s="3"/>
      <c r="K83" s="3"/>
      <c r="L83" s="3"/>
      <c r="M83" s="62"/>
      <c r="N83" s="3"/>
      <c r="O83" s="3"/>
      <c r="P83" s="3"/>
    </row>
    <row r="84" spans="2:16" x14ac:dyDescent="0.25">
      <c r="B84" s="63" t="str">
        <f>B48</f>
        <v>2.1</v>
      </c>
      <c r="C84" s="111" t="str">
        <f>C48</f>
        <v>13º (décimo terceiro) Salário, Férias e Adicional de Férias</v>
      </c>
      <c r="D84" s="111"/>
      <c r="E84" s="111"/>
      <c r="F84" s="111"/>
      <c r="G84" s="111"/>
      <c r="H84" s="73"/>
      <c r="I84" s="3"/>
      <c r="J84" s="3"/>
      <c r="K84" s="3"/>
      <c r="L84" s="3"/>
      <c r="M84" s="62"/>
      <c r="N84" s="3"/>
      <c r="O84" s="3"/>
      <c r="P84" s="3"/>
    </row>
    <row r="85" spans="2:16" x14ac:dyDescent="0.25">
      <c r="B85" s="63" t="str">
        <f>B57</f>
        <v>2.2</v>
      </c>
      <c r="C85" s="111" t="str">
        <f>C57</f>
        <v>GPS, FGTS e outras contribuições</v>
      </c>
      <c r="D85" s="111"/>
      <c r="E85" s="111"/>
      <c r="F85" s="111"/>
      <c r="G85" s="111"/>
      <c r="H85" s="73"/>
      <c r="I85" s="3"/>
      <c r="J85" s="3"/>
      <c r="K85" s="3"/>
      <c r="L85" s="3"/>
      <c r="M85" s="62"/>
      <c r="N85" s="3"/>
      <c r="O85" s="3"/>
      <c r="P85" s="3"/>
    </row>
    <row r="86" spans="2:16" x14ac:dyDescent="0.25">
      <c r="B86" s="63" t="str">
        <f>B72</f>
        <v>2.3</v>
      </c>
      <c r="C86" s="111" t="str">
        <f>C72</f>
        <v>Benefícios Mensais e Diários</v>
      </c>
      <c r="D86" s="111"/>
      <c r="E86" s="111"/>
      <c r="F86" s="111"/>
      <c r="G86" s="111"/>
      <c r="H86" s="73"/>
      <c r="I86" s="3"/>
      <c r="J86" s="3"/>
      <c r="K86" s="3"/>
      <c r="L86" s="3"/>
      <c r="M86" s="62"/>
      <c r="N86" s="3"/>
      <c r="O86" s="3"/>
      <c r="P86" s="3"/>
    </row>
    <row r="87" spans="2:16" x14ac:dyDescent="0.25">
      <c r="B87" s="105" t="s">
        <v>1</v>
      </c>
      <c r="C87" s="105"/>
      <c r="D87" s="105"/>
      <c r="E87" s="105"/>
      <c r="F87" s="105"/>
      <c r="G87" s="105"/>
      <c r="H87" s="82"/>
      <c r="I87" s="3"/>
      <c r="J87" s="3"/>
      <c r="K87" s="3"/>
      <c r="L87" s="3"/>
      <c r="M87" s="62"/>
      <c r="N87" s="3"/>
      <c r="O87" s="3"/>
      <c r="P87" s="3"/>
    </row>
    <row r="89" spans="2:16" x14ac:dyDescent="0.25">
      <c r="B89" s="131" t="s">
        <v>249</v>
      </c>
      <c r="C89" s="132"/>
      <c r="D89" s="132"/>
      <c r="E89" s="132"/>
      <c r="F89" s="132"/>
      <c r="G89" s="132"/>
      <c r="H89" s="133"/>
      <c r="I89" s="3"/>
      <c r="J89" s="3"/>
      <c r="K89" s="3"/>
      <c r="L89" s="3"/>
      <c r="M89" s="62"/>
      <c r="N89" s="3"/>
      <c r="O89" s="3"/>
      <c r="P89" s="3"/>
    </row>
    <row r="90" spans="2:16" x14ac:dyDescent="0.25">
      <c r="B90" s="134" t="s">
        <v>250</v>
      </c>
      <c r="C90" s="135"/>
      <c r="D90" s="135"/>
      <c r="E90" s="135"/>
      <c r="F90" s="135"/>
      <c r="G90" s="135"/>
      <c r="H90" s="136"/>
      <c r="I90" s="3"/>
      <c r="J90" s="3"/>
      <c r="K90" s="3"/>
      <c r="L90" s="3"/>
      <c r="M90" s="62"/>
      <c r="N90" s="3"/>
      <c r="O90" s="3"/>
      <c r="P90" s="3"/>
    </row>
    <row r="91" spans="2:16" x14ac:dyDescent="0.25">
      <c r="B91" s="68">
        <v>3</v>
      </c>
      <c r="C91" s="130" t="s">
        <v>251</v>
      </c>
      <c r="D91" s="130"/>
      <c r="E91" s="130"/>
      <c r="F91" s="130"/>
      <c r="G91" s="69" t="s">
        <v>211</v>
      </c>
      <c r="H91" s="70" t="s">
        <v>10</v>
      </c>
      <c r="I91" s="3"/>
      <c r="J91" s="3"/>
      <c r="K91" s="3"/>
      <c r="L91" s="3"/>
      <c r="M91" s="62"/>
      <c r="N91" s="3"/>
      <c r="O91" s="3"/>
      <c r="P91" s="3"/>
    </row>
    <row r="92" spans="2:16" x14ac:dyDescent="0.25">
      <c r="B92" s="63" t="s">
        <v>37</v>
      </c>
      <c r="C92" s="111" t="s">
        <v>252</v>
      </c>
      <c r="D92" s="111"/>
      <c r="E92" s="111"/>
      <c r="F92" s="111"/>
      <c r="G92" s="79"/>
      <c r="H92" s="73"/>
      <c r="I92" s="62"/>
      <c r="J92" s="62"/>
      <c r="K92" s="62"/>
      <c r="L92" s="62"/>
      <c r="M92" s="62"/>
      <c r="N92" s="3"/>
      <c r="O92" s="3"/>
      <c r="P92" s="3"/>
    </row>
    <row r="93" spans="2:16" x14ac:dyDescent="0.25">
      <c r="B93" s="63" t="s">
        <v>20</v>
      </c>
      <c r="C93" s="111" t="s">
        <v>253</v>
      </c>
      <c r="D93" s="111"/>
      <c r="E93" s="111"/>
      <c r="F93" s="111"/>
      <c r="G93" s="79"/>
      <c r="H93" s="73"/>
      <c r="I93" s="62"/>
      <c r="J93" s="62"/>
      <c r="K93" s="62"/>
      <c r="L93" s="62"/>
      <c r="M93" s="62"/>
      <c r="N93" s="3"/>
      <c r="O93" s="3"/>
      <c r="P93" s="3"/>
    </row>
    <row r="94" spans="2:16" x14ac:dyDescent="0.25">
      <c r="B94" s="63" t="s">
        <v>27</v>
      </c>
      <c r="C94" s="111" t="s">
        <v>254</v>
      </c>
      <c r="D94" s="111"/>
      <c r="E94" s="111"/>
      <c r="F94" s="111"/>
      <c r="G94" s="79"/>
      <c r="H94" s="73"/>
      <c r="I94" s="62"/>
      <c r="J94" s="62"/>
      <c r="K94" s="62"/>
      <c r="L94" s="62"/>
      <c r="M94" s="62"/>
      <c r="N94" s="3"/>
      <c r="O94" s="3"/>
      <c r="P94" s="3"/>
    </row>
    <row r="95" spans="2:16" x14ac:dyDescent="0.25">
      <c r="B95" s="63" t="s">
        <v>56</v>
      </c>
      <c r="C95" s="111" t="s">
        <v>255</v>
      </c>
      <c r="D95" s="111"/>
      <c r="E95" s="111"/>
      <c r="F95" s="111"/>
      <c r="G95" s="79"/>
      <c r="H95" s="73"/>
      <c r="I95" s="62"/>
      <c r="J95" s="62"/>
      <c r="K95" s="62"/>
      <c r="L95" s="62"/>
      <c r="M95" s="62"/>
      <c r="N95" s="3"/>
      <c r="O95" s="3"/>
      <c r="P95" s="3"/>
    </row>
    <row r="96" spans="2:16" x14ac:dyDescent="0.25">
      <c r="B96" s="63" t="s">
        <v>59</v>
      </c>
      <c r="C96" s="111" t="s">
        <v>256</v>
      </c>
      <c r="D96" s="111"/>
      <c r="E96" s="111"/>
      <c r="F96" s="111"/>
      <c r="G96" s="79"/>
      <c r="H96" s="73"/>
      <c r="I96" s="62"/>
      <c r="J96" s="62"/>
      <c r="K96" s="62"/>
      <c r="L96" s="62"/>
      <c r="M96" s="62"/>
      <c r="N96" s="3"/>
      <c r="O96" s="3"/>
      <c r="P96" s="3"/>
    </row>
    <row r="97" spans="2:16" x14ac:dyDescent="0.25">
      <c r="B97" s="66" t="s">
        <v>62</v>
      </c>
      <c r="C97" s="120" t="s">
        <v>257</v>
      </c>
      <c r="D97" s="120"/>
      <c r="E97" s="120"/>
      <c r="F97" s="120"/>
      <c r="G97" s="89"/>
      <c r="H97" s="71"/>
      <c r="I97" s="62"/>
      <c r="J97" s="62"/>
      <c r="K97" s="62"/>
      <c r="L97" s="62"/>
      <c r="M97" s="62"/>
      <c r="N97" s="3"/>
      <c r="O97" s="3"/>
      <c r="P97" s="3"/>
    </row>
    <row r="98" spans="2:16" x14ac:dyDescent="0.25">
      <c r="B98" s="105" t="s">
        <v>1</v>
      </c>
      <c r="C98" s="105"/>
      <c r="D98" s="105"/>
      <c r="E98" s="105"/>
      <c r="F98" s="105"/>
      <c r="G98" s="90"/>
      <c r="H98" s="82"/>
      <c r="I98" s="3"/>
      <c r="J98" s="3"/>
      <c r="K98" s="3"/>
      <c r="L98" s="3"/>
      <c r="M98" s="62"/>
      <c r="N98" s="3"/>
      <c r="O98" s="3"/>
      <c r="P98" s="3"/>
    </row>
    <row r="99" spans="2:16" x14ac:dyDescent="0.25">
      <c r="B99" s="104" t="s">
        <v>258</v>
      </c>
      <c r="C99" s="104"/>
      <c r="D99" s="104"/>
      <c r="E99" s="104"/>
      <c r="F99" s="104"/>
      <c r="G99" s="104"/>
      <c r="H99" s="104"/>
      <c r="I99" s="3"/>
      <c r="J99" s="3"/>
      <c r="K99" s="3"/>
      <c r="L99" s="3"/>
      <c r="M99" s="62"/>
      <c r="N99" s="3"/>
      <c r="O99" s="3"/>
      <c r="P99" s="3"/>
    </row>
    <row r="101" spans="2:16" x14ac:dyDescent="0.25">
      <c r="B101" s="105" t="s">
        <v>259</v>
      </c>
      <c r="C101" s="105"/>
      <c r="D101" s="105"/>
      <c r="E101" s="105"/>
      <c r="F101" s="105"/>
      <c r="G101" s="105"/>
      <c r="H101" s="105"/>
      <c r="I101" s="3"/>
      <c r="J101" s="3"/>
      <c r="K101" s="3"/>
      <c r="L101" s="3"/>
      <c r="M101" s="62"/>
      <c r="N101" s="3"/>
      <c r="O101" s="3"/>
      <c r="P101" s="3"/>
    </row>
    <row r="102" spans="2:16" x14ac:dyDescent="0.25">
      <c r="B102" s="104" t="s">
        <v>260</v>
      </c>
      <c r="C102" s="104"/>
      <c r="D102" s="104"/>
      <c r="E102" s="104"/>
      <c r="F102" s="104"/>
      <c r="G102" s="104"/>
      <c r="H102" s="104"/>
      <c r="I102" s="3"/>
      <c r="J102" s="3"/>
      <c r="K102" s="3"/>
      <c r="L102" s="3"/>
      <c r="M102" s="62"/>
      <c r="N102" s="3"/>
      <c r="O102" s="3"/>
      <c r="P102" s="3"/>
    </row>
    <row r="104" spans="2:16" x14ac:dyDescent="0.25">
      <c r="B104" s="131" t="s">
        <v>261</v>
      </c>
      <c r="C104" s="132"/>
      <c r="D104" s="132"/>
      <c r="E104" s="132"/>
      <c r="F104" s="132"/>
      <c r="G104" s="132"/>
      <c r="H104" s="133"/>
      <c r="I104" s="3"/>
      <c r="J104" s="3"/>
      <c r="K104" s="3"/>
      <c r="L104" s="3"/>
      <c r="M104" s="62"/>
      <c r="N104" s="3"/>
      <c r="O104" s="3"/>
      <c r="P104" s="3"/>
    </row>
    <row r="105" spans="2:16" x14ac:dyDescent="0.25">
      <c r="B105" s="137" t="s">
        <v>209</v>
      </c>
      <c r="C105" s="138"/>
      <c r="D105" s="138"/>
      <c r="E105" s="138"/>
      <c r="F105" s="138"/>
      <c r="G105" s="138"/>
      <c r="H105" s="139"/>
      <c r="I105" s="3"/>
      <c r="J105" s="3"/>
      <c r="K105" s="3"/>
      <c r="L105" s="3"/>
      <c r="M105" s="62"/>
      <c r="N105" s="3"/>
      <c r="O105" s="3"/>
      <c r="P105" s="3"/>
    </row>
    <row r="106" spans="2:16" x14ac:dyDescent="0.25">
      <c r="B106" s="68" t="s">
        <v>262</v>
      </c>
      <c r="C106" s="130" t="s">
        <v>263</v>
      </c>
      <c r="D106" s="130"/>
      <c r="E106" s="130"/>
      <c r="F106" s="130"/>
      <c r="G106" s="69" t="s">
        <v>211</v>
      </c>
      <c r="H106" s="70" t="s">
        <v>10</v>
      </c>
      <c r="I106" s="3"/>
      <c r="J106" s="3"/>
      <c r="K106" s="3"/>
      <c r="L106" s="3"/>
      <c r="M106" s="62"/>
      <c r="N106" s="3"/>
      <c r="O106" s="3"/>
      <c r="P106" s="3"/>
    </row>
    <row r="107" spans="2:16" x14ac:dyDescent="0.25">
      <c r="B107" s="65" t="s">
        <v>37</v>
      </c>
      <c r="C107" s="123" t="s">
        <v>264</v>
      </c>
      <c r="D107" s="123"/>
      <c r="E107" s="123"/>
      <c r="F107" s="123"/>
      <c r="G107" s="91"/>
      <c r="H107" s="87"/>
      <c r="I107" s="62"/>
      <c r="J107" s="62"/>
      <c r="K107" s="62"/>
      <c r="L107" s="62"/>
      <c r="M107" s="62"/>
      <c r="N107" s="3"/>
      <c r="O107" s="3"/>
      <c r="P107" s="3"/>
    </row>
    <row r="108" spans="2:16" x14ac:dyDescent="0.25">
      <c r="B108" s="63" t="s">
        <v>20</v>
      </c>
      <c r="C108" s="111" t="s">
        <v>265</v>
      </c>
      <c r="D108" s="111"/>
      <c r="E108" s="111"/>
      <c r="F108" s="111"/>
      <c r="G108" s="91"/>
      <c r="H108" s="87"/>
      <c r="I108" s="62"/>
      <c r="J108" s="62"/>
      <c r="K108" s="62"/>
      <c r="L108" s="62"/>
      <c r="M108" s="62"/>
      <c r="N108" s="3"/>
      <c r="O108" s="3"/>
      <c r="P108" s="3"/>
    </row>
    <row r="109" spans="2:16" x14ac:dyDescent="0.25">
      <c r="B109" s="63" t="s">
        <v>27</v>
      </c>
      <c r="C109" s="111" t="s">
        <v>266</v>
      </c>
      <c r="D109" s="111"/>
      <c r="E109" s="111"/>
      <c r="F109" s="111"/>
      <c r="G109" s="91"/>
      <c r="H109" s="87"/>
      <c r="I109" s="62"/>
      <c r="J109" s="62"/>
      <c r="K109" s="62"/>
      <c r="L109" s="62"/>
      <c r="M109" s="62"/>
      <c r="N109" s="3"/>
      <c r="O109" s="3"/>
      <c r="P109" s="3"/>
    </row>
    <row r="110" spans="2:16" x14ac:dyDescent="0.25">
      <c r="B110" s="63" t="s">
        <v>56</v>
      </c>
      <c r="C110" s="111" t="s">
        <v>267</v>
      </c>
      <c r="D110" s="111"/>
      <c r="E110" s="111"/>
      <c r="F110" s="111"/>
      <c r="G110" s="91"/>
      <c r="H110" s="87"/>
      <c r="I110" s="62"/>
      <c r="J110" s="62"/>
      <c r="K110" s="62"/>
      <c r="L110" s="62"/>
      <c r="M110" s="62"/>
      <c r="N110" s="3"/>
      <c r="O110" s="3"/>
      <c r="P110" s="3"/>
    </row>
    <row r="111" spans="2:16" x14ac:dyDescent="0.25">
      <c r="B111" s="63" t="s">
        <v>59</v>
      </c>
      <c r="C111" s="111" t="s">
        <v>268</v>
      </c>
      <c r="D111" s="111"/>
      <c r="E111" s="111"/>
      <c r="F111" s="111"/>
      <c r="G111" s="91"/>
      <c r="H111" s="87"/>
      <c r="I111" s="62"/>
      <c r="J111" s="62"/>
      <c r="K111" s="62"/>
      <c r="L111" s="62"/>
      <c r="M111" s="62"/>
      <c r="N111" s="3"/>
      <c r="O111" s="3"/>
      <c r="P111" s="3"/>
    </row>
    <row r="112" spans="2:16" x14ac:dyDescent="0.25">
      <c r="B112" s="63" t="s">
        <v>62</v>
      </c>
      <c r="C112" s="111" t="s">
        <v>144</v>
      </c>
      <c r="D112" s="111"/>
      <c r="E112" s="111"/>
      <c r="F112" s="111"/>
      <c r="G112" s="91"/>
      <c r="H112" s="87"/>
      <c r="I112" s="62"/>
      <c r="J112" s="62"/>
      <c r="K112" s="62"/>
      <c r="L112" s="62"/>
      <c r="M112" s="62"/>
      <c r="N112" s="3"/>
      <c r="O112" s="3"/>
      <c r="P112" s="3"/>
    </row>
    <row r="113" spans="1:16" x14ac:dyDescent="0.25">
      <c r="B113" s="105" t="s">
        <v>1</v>
      </c>
      <c r="C113" s="105"/>
      <c r="D113" s="105"/>
      <c r="E113" s="105"/>
      <c r="F113" s="105"/>
      <c r="G113" s="84"/>
      <c r="H113" s="82"/>
      <c r="I113" s="3"/>
      <c r="J113" s="3"/>
      <c r="K113" s="3"/>
      <c r="L113" s="3"/>
      <c r="M113" s="62"/>
      <c r="N113" s="3"/>
      <c r="O113" s="3"/>
      <c r="P113" s="3"/>
    </row>
    <row r="115" spans="1:16" x14ac:dyDescent="0.25">
      <c r="B115" s="131" t="s">
        <v>269</v>
      </c>
      <c r="C115" s="132"/>
      <c r="D115" s="132"/>
      <c r="E115" s="132"/>
      <c r="F115" s="132"/>
      <c r="G115" s="132"/>
      <c r="H115" s="133"/>
      <c r="I115" s="3"/>
      <c r="J115" s="3"/>
      <c r="K115" s="3"/>
      <c r="L115" s="3"/>
      <c r="M115" s="62"/>
      <c r="N115" s="3"/>
      <c r="O115" s="3"/>
      <c r="P115" s="3"/>
    </row>
    <row r="116" spans="1:16" x14ac:dyDescent="0.25">
      <c r="B116" s="137" t="s">
        <v>209</v>
      </c>
      <c r="C116" s="138"/>
      <c r="D116" s="138"/>
      <c r="E116" s="138"/>
      <c r="F116" s="138"/>
      <c r="G116" s="138"/>
      <c r="H116" s="139"/>
      <c r="I116" s="3"/>
      <c r="J116" s="3"/>
      <c r="K116" s="3"/>
      <c r="L116" s="3"/>
      <c r="M116" s="62"/>
      <c r="N116" s="3"/>
      <c r="O116" s="3"/>
      <c r="P116" s="3"/>
    </row>
    <row r="117" spans="1:16" x14ac:dyDescent="0.25">
      <c r="B117" s="68" t="s">
        <v>270</v>
      </c>
      <c r="C117" s="130" t="s">
        <v>271</v>
      </c>
      <c r="D117" s="130"/>
      <c r="E117" s="130"/>
      <c r="F117" s="130"/>
      <c r="G117" s="69" t="s">
        <v>211</v>
      </c>
      <c r="H117" s="70" t="s">
        <v>10</v>
      </c>
      <c r="I117" s="3"/>
      <c r="J117" s="3"/>
      <c r="K117" s="3"/>
      <c r="L117" s="3"/>
      <c r="M117" s="62"/>
      <c r="N117" s="3"/>
      <c r="O117" s="3"/>
      <c r="P117" s="3"/>
    </row>
    <row r="118" spans="1:16" x14ac:dyDescent="0.25">
      <c r="B118" s="65" t="s">
        <v>37</v>
      </c>
      <c r="C118" s="123" t="s">
        <v>272</v>
      </c>
      <c r="D118" s="123"/>
      <c r="E118" s="123"/>
      <c r="F118" s="123"/>
      <c r="G118" s="91"/>
      <c r="H118" s="73"/>
      <c r="I118" s="3"/>
      <c r="J118" s="3"/>
      <c r="K118" s="3"/>
      <c r="L118" s="3"/>
      <c r="M118" s="62"/>
      <c r="N118" s="3"/>
      <c r="O118" s="3"/>
      <c r="P118" s="3"/>
    </row>
    <row r="119" spans="1:16" x14ac:dyDescent="0.25">
      <c r="B119" s="105" t="s">
        <v>1</v>
      </c>
      <c r="C119" s="105"/>
      <c r="D119" s="105"/>
      <c r="E119" s="105"/>
      <c r="F119" s="105"/>
      <c r="G119" s="84"/>
      <c r="H119" s="82"/>
      <c r="I119" s="3"/>
      <c r="J119" s="3"/>
      <c r="K119" s="3"/>
      <c r="L119" s="3"/>
      <c r="M119" s="62"/>
      <c r="N119" s="3"/>
      <c r="O119" s="3"/>
      <c r="P119" s="3"/>
    </row>
    <row r="120" spans="1:16" x14ac:dyDescent="0.25">
      <c r="B120" s="104" t="s">
        <v>273</v>
      </c>
      <c r="C120" s="104"/>
      <c r="D120" s="104"/>
      <c r="E120" s="104"/>
      <c r="F120" s="104"/>
      <c r="G120" s="104"/>
      <c r="H120" s="104"/>
      <c r="I120" s="3"/>
      <c r="J120" s="3"/>
      <c r="K120" s="3"/>
      <c r="L120" s="3"/>
      <c r="M120" s="62"/>
      <c r="N120" s="3"/>
      <c r="O120" s="3"/>
      <c r="P120" s="3"/>
    </row>
    <row r="122" spans="1:16" x14ac:dyDescent="0.25">
      <c r="B122" s="131" t="str">
        <f>CONCATENATE("Quadro-Resumo do ",B101)</f>
        <v>Quadro-Resumo do Módulo 4 - Custo de Reposição do Profissional Ausente</v>
      </c>
      <c r="C122" s="132"/>
      <c r="D122" s="132"/>
      <c r="E122" s="132"/>
      <c r="F122" s="132"/>
      <c r="G122" s="132"/>
      <c r="H122" s="133"/>
      <c r="I122" s="3"/>
      <c r="J122" s="3"/>
      <c r="K122" s="3"/>
      <c r="L122" s="3"/>
      <c r="M122" s="62"/>
      <c r="N122" s="3"/>
      <c r="O122" s="3"/>
      <c r="P122" s="3"/>
    </row>
    <row r="123" spans="1:16" x14ac:dyDescent="0.25">
      <c r="B123" s="137" t="s">
        <v>209</v>
      </c>
      <c r="C123" s="138"/>
      <c r="D123" s="138"/>
      <c r="E123" s="138"/>
      <c r="F123" s="138"/>
      <c r="G123" s="138"/>
      <c r="H123" s="139"/>
      <c r="I123" s="3"/>
      <c r="J123" s="3"/>
      <c r="K123" s="3"/>
      <c r="L123" s="3"/>
      <c r="M123" s="62"/>
      <c r="N123" s="3"/>
      <c r="O123" s="3"/>
      <c r="P123" s="3"/>
    </row>
    <row r="124" spans="1:16" x14ac:dyDescent="0.25">
      <c r="B124" s="68">
        <v>4</v>
      </c>
      <c r="C124" s="130" t="s">
        <v>274</v>
      </c>
      <c r="D124" s="130"/>
      <c r="E124" s="130"/>
      <c r="F124" s="130"/>
      <c r="G124" s="130"/>
      <c r="H124" s="70" t="s">
        <v>10</v>
      </c>
      <c r="I124" s="3"/>
      <c r="J124" s="3"/>
      <c r="K124" s="3"/>
      <c r="L124" s="3"/>
      <c r="M124" s="62"/>
      <c r="N124" s="3"/>
      <c r="O124" s="3"/>
      <c r="P124" s="3"/>
    </row>
    <row r="125" spans="1:16" x14ac:dyDescent="0.25">
      <c r="A125" s="3"/>
      <c r="B125" s="92" t="str">
        <f>B106</f>
        <v>4.1</v>
      </c>
      <c r="C125" s="140" t="str">
        <f>C106</f>
        <v>Ausências Legais</v>
      </c>
      <c r="D125" s="140"/>
      <c r="E125" s="140"/>
      <c r="F125" s="140"/>
      <c r="G125" s="140"/>
      <c r="H125" s="73"/>
      <c r="I125" s="3"/>
      <c r="J125" s="3"/>
      <c r="K125" s="3"/>
      <c r="L125" s="3"/>
      <c r="M125" s="62"/>
      <c r="N125" s="3"/>
      <c r="O125" s="3"/>
      <c r="P125" s="3"/>
    </row>
    <row r="126" spans="1:16" x14ac:dyDescent="0.25">
      <c r="A126" s="3"/>
      <c r="B126" s="92" t="str">
        <f>B117</f>
        <v>4.2</v>
      </c>
      <c r="C126" s="140" t="str">
        <f>C117</f>
        <v>Intrajornada</v>
      </c>
      <c r="D126" s="140"/>
      <c r="E126" s="140"/>
      <c r="F126" s="140"/>
      <c r="G126" s="140"/>
      <c r="H126" s="73"/>
      <c r="I126" s="3"/>
      <c r="J126" s="3"/>
      <c r="K126" s="3"/>
      <c r="L126" s="3"/>
      <c r="M126" s="62"/>
      <c r="N126" s="3"/>
      <c r="O126" s="3"/>
      <c r="P126" s="3"/>
    </row>
    <row r="127" spans="1:16" x14ac:dyDescent="0.25">
      <c r="A127" s="3"/>
      <c r="B127" s="105" t="s">
        <v>1</v>
      </c>
      <c r="C127" s="105"/>
      <c r="D127" s="105"/>
      <c r="E127" s="105"/>
      <c r="F127" s="105"/>
      <c r="G127" s="105"/>
      <c r="H127" s="82"/>
      <c r="I127" s="3"/>
      <c r="J127" s="3"/>
      <c r="K127" s="3"/>
      <c r="L127" s="3"/>
      <c r="M127" s="62"/>
      <c r="N127" s="3"/>
      <c r="O127" s="3"/>
      <c r="P127" s="3"/>
    </row>
    <row r="130" spans="1:16" x14ac:dyDescent="0.25">
      <c r="A130" s="3"/>
      <c r="B130" s="141" t="s">
        <v>299</v>
      </c>
      <c r="C130" s="141"/>
      <c r="D130" s="141"/>
      <c r="E130" s="141"/>
      <c r="F130" s="141"/>
      <c r="G130" s="141"/>
      <c r="H130" s="141"/>
      <c r="I130" s="3"/>
      <c r="J130" s="3"/>
      <c r="K130" s="3"/>
      <c r="L130" s="3"/>
      <c r="M130" s="62"/>
      <c r="N130" s="3"/>
      <c r="O130" s="3"/>
      <c r="P130" s="3"/>
    </row>
    <row r="131" spans="1:16" ht="105.75" customHeight="1" x14ac:dyDescent="0.25">
      <c r="A131" s="3"/>
      <c r="B131" s="104" t="s">
        <v>312</v>
      </c>
      <c r="C131" s="104"/>
      <c r="D131" s="104"/>
      <c r="E131" s="104"/>
      <c r="F131" s="104"/>
      <c r="G131" s="104"/>
      <c r="H131" s="104"/>
      <c r="I131" s="3"/>
      <c r="J131" s="3"/>
      <c r="K131" s="3"/>
      <c r="L131" s="3"/>
      <c r="M131" s="62"/>
      <c r="N131" s="3"/>
      <c r="O131" s="3"/>
      <c r="P131" s="3"/>
    </row>
    <row r="133" spans="1:16" x14ac:dyDescent="0.25">
      <c r="A133" s="109" t="s">
        <v>275</v>
      </c>
      <c r="B133" s="105" t="s">
        <v>276</v>
      </c>
      <c r="C133" s="105"/>
      <c r="D133" s="105"/>
      <c r="E133" s="105"/>
      <c r="F133" s="105"/>
      <c r="G133" s="105"/>
      <c r="H133" s="105"/>
      <c r="I133" s="3"/>
      <c r="J133" s="3"/>
      <c r="K133" s="3"/>
      <c r="L133" s="3"/>
      <c r="M133" s="62"/>
      <c r="N133" s="3"/>
      <c r="O133" s="3"/>
      <c r="P133" s="3"/>
    </row>
    <row r="134" spans="1:16" x14ac:dyDescent="0.25">
      <c r="A134" s="109"/>
      <c r="B134" s="30">
        <v>5</v>
      </c>
      <c r="C134" s="105" t="s">
        <v>277</v>
      </c>
      <c r="D134" s="105"/>
      <c r="E134" s="105"/>
      <c r="F134" s="105"/>
      <c r="G134" s="105"/>
      <c r="H134" s="78" t="s">
        <v>10</v>
      </c>
      <c r="I134" s="3"/>
      <c r="J134" s="3"/>
      <c r="K134" s="3"/>
      <c r="L134" s="3"/>
      <c r="M134" s="62"/>
      <c r="N134" s="3"/>
      <c r="O134" s="3"/>
      <c r="P134" s="3"/>
    </row>
    <row r="135" spans="1:16" x14ac:dyDescent="0.25">
      <c r="A135" s="109"/>
      <c r="B135" s="63" t="s">
        <v>37</v>
      </c>
      <c r="C135" s="111" t="s">
        <v>278</v>
      </c>
      <c r="D135" s="111"/>
      <c r="E135" s="111"/>
      <c r="F135" s="111"/>
      <c r="G135" s="111"/>
      <c r="H135" s="73"/>
      <c r="I135" s="3"/>
      <c r="J135" s="3"/>
      <c r="K135" s="3"/>
      <c r="L135" s="3"/>
      <c r="M135" s="62"/>
      <c r="N135" s="3"/>
      <c r="O135" s="3"/>
      <c r="P135" s="3"/>
    </row>
    <row r="136" spans="1:16" x14ac:dyDescent="0.25">
      <c r="A136" s="109"/>
      <c r="B136" s="63" t="s">
        <v>20</v>
      </c>
      <c r="C136" s="111" t="s">
        <v>279</v>
      </c>
      <c r="D136" s="111"/>
      <c r="E136" s="111"/>
      <c r="F136" s="111"/>
      <c r="G136" s="111"/>
      <c r="H136" s="73"/>
      <c r="I136" s="3"/>
      <c r="J136" s="3"/>
      <c r="K136" s="3"/>
      <c r="L136" s="3"/>
      <c r="M136" s="62"/>
      <c r="N136" s="3"/>
      <c r="O136" s="3"/>
      <c r="P136" s="3"/>
    </row>
    <row r="137" spans="1:16" x14ac:dyDescent="0.25">
      <c r="A137" s="109"/>
      <c r="B137" s="63" t="s">
        <v>27</v>
      </c>
      <c r="C137" s="111" t="s">
        <v>13</v>
      </c>
      <c r="D137" s="111"/>
      <c r="E137" s="111"/>
      <c r="F137" s="111"/>
      <c r="G137" s="111"/>
      <c r="H137" s="73"/>
      <c r="I137" s="3"/>
      <c r="J137" s="3"/>
      <c r="K137" s="3"/>
      <c r="L137" s="3"/>
      <c r="M137" s="62"/>
      <c r="N137" s="3"/>
      <c r="O137" s="3"/>
      <c r="P137" s="3"/>
    </row>
    <row r="138" spans="1:16" x14ac:dyDescent="0.25">
      <c r="A138" s="109"/>
      <c r="B138" s="63" t="s">
        <v>56</v>
      </c>
      <c r="C138" s="111" t="s">
        <v>280</v>
      </c>
      <c r="D138" s="111"/>
      <c r="E138" s="111"/>
      <c r="F138" s="111"/>
      <c r="G138" s="111"/>
      <c r="H138" s="73"/>
      <c r="I138" s="3"/>
      <c r="J138" s="3"/>
      <c r="K138" s="3"/>
      <c r="L138" s="3"/>
      <c r="M138" s="62"/>
      <c r="N138" s="3"/>
      <c r="O138" s="3"/>
      <c r="P138" s="3"/>
    </row>
    <row r="139" spans="1:16" x14ac:dyDescent="0.25">
      <c r="A139" s="109"/>
      <c r="B139" s="105" t="s">
        <v>1</v>
      </c>
      <c r="C139" s="105"/>
      <c r="D139" s="105"/>
      <c r="E139" s="105"/>
      <c r="F139" s="105"/>
      <c r="G139" s="105"/>
      <c r="H139" s="82"/>
      <c r="I139" s="3"/>
      <c r="J139" s="3"/>
      <c r="K139" s="3"/>
      <c r="L139" s="3"/>
      <c r="M139" s="62"/>
      <c r="N139" s="3"/>
      <c r="O139" s="3"/>
      <c r="P139" s="3"/>
    </row>
    <row r="140" spans="1:16" x14ac:dyDescent="0.25">
      <c r="A140" s="109"/>
      <c r="B140" s="104" t="s">
        <v>313</v>
      </c>
      <c r="C140" s="104"/>
      <c r="D140" s="104"/>
      <c r="E140" s="104"/>
      <c r="F140" s="104"/>
      <c r="G140" s="104"/>
      <c r="H140" s="104"/>
      <c r="I140" s="3"/>
      <c r="J140" s="3"/>
      <c r="K140" s="3"/>
      <c r="L140" s="3"/>
      <c r="M140" s="62"/>
      <c r="N140" s="3"/>
      <c r="O140" s="3"/>
      <c r="P140" s="3"/>
    </row>
    <row r="141" spans="1:16" x14ac:dyDescent="0.25">
      <c r="A141" s="109"/>
      <c r="B141" s="3"/>
      <c r="C141" s="3"/>
      <c r="D141" s="3"/>
      <c r="E141" s="3"/>
      <c r="F141" s="3"/>
      <c r="G141" s="59"/>
      <c r="H141" s="60"/>
    </row>
    <row r="142" spans="1:16" x14ac:dyDescent="0.25">
      <c r="A142" s="109"/>
      <c r="B142" s="105" t="s">
        <v>281</v>
      </c>
      <c r="C142" s="105"/>
      <c r="D142" s="105"/>
      <c r="E142" s="105"/>
      <c r="F142" s="105"/>
      <c r="G142" s="105"/>
      <c r="H142" s="105"/>
    </row>
    <row r="143" spans="1:16" x14ac:dyDescent="0.25">
      <c r="A143" s="109"/>
      <c r="B143" s="30">
        <v>6</v>
      </c>
      <c r="C143" s="105" t="s">
        <v>282</v>
      </c>
      <c r="D143" s="105"/>
      <c r="E143" s="105"/>
      <c r="F143" s="105"/>
      <c r="G143" s="93" t="s">
        <v>211</v>
      </c>
      <c r="H143" s="78" t="s">
        <v>10</v>
      </c>
    </row>
    <row r="144" spans="1:16" x14ac:dyDescent="0.25">
      <c r="A144" s="109"/>
      <c r="B144" s="63" t="s">
        <v>37</v>
      </c>
      <c r="C144" s="111" t="s">
        <v>283</v>
      </c>
      <c r="D144" s="111"/>
      <c r="E144" s="111"/>
      <c r="F144" s="111"/>
      <c r="G144" s="79"/>
      <c r="H144" s="73"/>
    </row>
    <row r="145" spans="1:16" x14ac:dyDescent="0.25">
      <c r="A145" s="109"/>
      <c r="B145" s="63" t="s">
        <v>20</v>
      </c>
      <c r="C145" s="111" t="s">
        <v>6</v>
      </c>
      <c r="D145" s="111"/>
      <c r="E145" s="111"/>
      <c r="F145" s="111"/>
      <c r="G145" s="79"/>
      <c r="H145" s="73"/>
    </row>
    <row r="146" spans="1:16" x14ac:dyDescent="0.25">
      <c r="A146" s="109"/>
      <c r="B146" s="107" t="s">
        <v>284</v>
      </c>
      <c r="C146" s="107"/>
      <c r="D146" s="107"/>
      <c r="E146" s="107"/>
      <c r="F146" s="107"/>
      <c r="G146" s="84" t="s">
        <v>8</v>
      </c>
      <c r="H146" s="82"/>
    </row>
    <row r="147" spans="1:16" x14ac:dyDescent="0.25">
      <c r="A147" s="109"/>
      <c r="B147" s="112" t="s">
        <v>27</v>
      </c>
      <c r="C147" s="112" t="s">
        <v>285</v>
      </c>
      <c r="D147" s="112"/>
      <c r="E147" s="112"/>
      <c r="F147" s="112"/>
      <c r="G147" s="112"/>
      <c r="H147" s="112"/>
    </row>
    <row r="148" spans="1:16" x14ac:dyDescent="0.25">
      <c r="A148" s="109"/>
      <c r="B148" s="112"/>
      <c r="C148" s="111" t="s">
        <v>286</v>
      </c>
      <c r="D148" s="111"/>
      <c r="E148" s="111"/>
      <c r="F148" s="63" t="s">
        <v>287</v>
      </c>
      <c r="G148" s="79"/>
      <c r="H148" s="73"/>
    </row>
    <row r="149" spans="1:16" x14ac:dyDescent="0.25">
      <c r="A149" s="109"/>
      <c r="B149" s="112"/>
      <c r="C149" s="111"/>
      <c r="D149" s="111"/>
      <c r="E149" s="111"/>
      <c r="F149" s="63" t="s">
        <v>288</v>
      </c>
      <c r="G149" s="79"/>
      <c r="H149" s="73"/>
    </row>
    <row r="150" spans="1:16" x14ac:dyDescent="0.25">
      <c r="A150" s="109"/>
      <c r="B150" s="112"/>
      <c r="C150" s="111" t="s">
        <v>289</v>
      </c>
      <c r="D150" s="111"/>
      <c r="E150" s="111"/>
      <c r="F150" s="63" t="s">
        <v>8</v>
      </c>
      <c r="G150" s="79" t="s">
        <v>8</v>
      </c>
      <c r="H150" s="73"/>
    </row>
    <row r="151" spans="1:16" x14ac:dyDescent="0.25">
      <c r="A151" s="109"/>
      <c r="B151" s="112"/>
      <c r="C151" s="111" t="s">
        <v>290</v>
      </c>
      <c r="D151" s="111"/>
      <c r="E151" s="111"/>
      <c r="F151" s="63" t="s">
        <v>291</v>
      </c>
      <c r="G151" s="79"/>
      <c r="H151" s="73"/>
    </row>
    <row r="152" spans="1:16" x14ac:dyDescent="0.25">
      <c r="A152" s="109"/>
      <c r="B152" s="63"/>
      <c r="C152" s="107" t="s">
        <v>292</v>
      </c>
      <c r="D152" s="107"/>
      <c r="E152" s="107"/>
      <c r="F152" s="107"/>
      <c r="G152" s="84"/>
      <c r="H152" s="94"/>
    </row>
    <row r="153" spans="1:16" x14ac:dyDescent="0.25">
      <c r="A153" s="109"/>
      <c r="B153" s="105" t="s">
        <v>1</v>
      </c>
      <c r="C153" s="105"/>
      <c r="D153" s="105"/>
      <c r="E153" s="105"/>
      <c r="F153" s="105"/>
      <c r="G153" s="95" t="s">
        <v>8</v>
      </c>
      <c r="H153" s="82"/>
    </row>
    <row r="154" spans="1:16" x14ac:dyDescent="0.25">
      <c r="A154" s="109"/>
      <c r="B154" s="104" t="s">
        <v>293</v>
      </c>
      <c r="C154" s="104"/>
      <c r="D154" s="104"/>
      <c r="E154" s="104"/>
      <c r="F154" s="104"/>
      <c r="G154" s="104"/>
      <c r="H154" s="104"/>
    </row>
    <row r="155" spans="1:16" x14ac:dyDescent="0.25">
      <c r="A155" s="109"/>
      <c r="B155" s="104" t="s">
        <v>294</v>
      </c>
      <c r="C155" s="104"/>
      <c r="D155" s="104"/>
      <c r="E155" s="104"/>
      <c r="F155" s="104"/>
      <c r="G155" s="104"/>
      <c r="H155" s="104"/>
    </row>
    <row r="156" spans="1:16" x14ac:dyDescent="0.25">
      <c r="A156" s="109"/>
      <c r="B156" s="3"/>
      <c r="C156" s="3"/>
      <c r="D156" s="3"/>
      <c r="E156" s="3"/>
      <c r="F156" s="3"/>
      <c r="G156" s="59"/>
      <c r="H156" s="60"/>
    </row>
    <row r="157" spans="1:16" x14ac:dyDescent="0.25">
      <c r="A157" s="109"/>
      <c r="B157" s="105" t="s">
        <v>295</v>
      </c>
      <c r="C157" s="105"/>
      <c r="D157" s="105"/>
      <c r="E157" s="105"/>
      <c r="F157" s="105"/>
      <c r="G157" s="105"/>
      <c r="H157" s="105"/>
      <c r="I157" s="3"/>
      <c r="J157" s="3"/>
      <c r="K157" s="3"/>
      <c r="L157" s="3"/>
      <c r="M157" s="62"/>
      <c r="N157" s="3"/>
      <c r="O157" s="3"/>
      <c r="P157" s="3"/>
    </row>
    <row r="158" spans="1:16" x14ac:dyDescent="0.25">
      <c r="A158" s="109"/>
      <c r="B158" s="3"/>
      <c r="C158" s="110"/>
      <c r="D158" s="110"/>
      <c r="E158" s="110"/>
      <c r="F158" s="110"/>
      <c r="G158" s="110"/>
      <c r="H158" s="60"/>
      <c r="I158" s="3"/>
      <c r="J158" s="3"/>
      <c r="K158" s="3"/>
      <c r="L158" s="3"/>
      <c r="M158" s="62"/>
      <c r="N158" s="3"/>
      <c r="O158" s="3"/>
      <c r="P158" s="3"/>
    </row>
    <row r="159" spans="1:16" x14ac:dyDescent="0.25">
      <c r="A159" s="109"/>
      <c r="B159" s="30"/>
      <c r="C159" s="105" t="s">
        <v>296</v>
      </c>
      <c r="D159" s="105"/>
      <c r="E159" s="105"/>
      <c r="F159" s="105"/>
      <c r="G159" s="105"/>
      <c r="H159" s="96" t="s">
        <v>10</v>
      </c>
      <c r="I159" s="3"/>
      <c r="J159" s="3"/>
      <c r="K159" s="3"/>
      <c r="L159" s="3"/>
      <c r="M159" s="62"/>
      <c r="N159" s="3"/>
      <c r="O159" s="3"/>
      <c r="P159" s="3"/>
    </row>
    <row r="160" spans="1:16" x14ac:dyDescent="0.25">
      <c r="A160" s="109"/>
      <c r="B160" s="63" t="s">
        <v>37</v>
      </c>
      <c r="C160" s="111" t="str">
        <f>B33</f>
        <v>Módulo 1 - Composição da Remuneração</v>
      </c>
      <c r="D160" s="111"/>
      <c r="E160" s="111"/>
      <c r="F160" s="111"/>
      <c r="G160" s="111"/>
      <c r="H160" s="97"/>
      <c r="I160" s="3"/>
      <c r="J160" s="3"/>
      <c r="K160" s="3"/>
      <c r="L160" s="3"/>
      <c r="M160" s="62"/>
      <c r="N160" s="3"/>
      <c r="O160" s="3"/>
      <c r="P160" s="3"/>
    </row>
    <row r="161" spans="1:16" x14ac:dyDescent="0.25">
      <c r="A161" s="109"/>
      <c r="B161" s="63" t="s">
        <v>20</v>
      </c>
      <c r="C161" s="111" t="str">
        <f>B45</f>
        <v>Módulo 2 - Encargos e Benefícios Anuais, Mensais e Diários</v>
      </c>
      <c r="D161" s="111"/>
      <c r="E161" s="111"/>
      <c r="F161" s="111"/>
      <c r="G161" s="111"/>
      <c r="H161" s="97"/>
      <c r="I161" s="3"/>
      <c r="J161" s="3"/>
      <c r="K161" s="3"/>
      <c r="L161" s="3"/>
      <c r="M161" s="62"/>
      <c r="N161" s="3"/>
      <c r="O161" s="3"/>
      <c r="P161" s="3"/>
    </row>
    <row r="162" spans="1:16" x14ac:dyDescent="0.25">
      <c r="A162" s="109"/>
      <c r="B162" s="63" t="s">
        <v>27</v>
      </c>
      <c r="C162" s="111" t="str">
        <f>B89</f>
        <v>Módulo 3 - Provisão para Rescisão</v>
      </c>
      <c r="D162" s="111"/>
      <c r="E162" s="111"/>
      <c r="F162" s="111"/>
      <c r="G162" s="111"/>
      <c r="H162" s="97"/>
      <c r="I162" s="3"/>
      <c r="J162" s="3"/>
      <c r="K162" s="3"/>
      <c r="L162" s="3"/>
      <c r="M162" s="62"/>
      <c r="N162" s="3"/>
      <c r="O162" s="3"/>
      <c r="P162" s="3"/>
    </row>
    <row r="163" spans="1:16" x14ac:dyDescent="0.25">
      <c r="A163" s="109"/>
      <c r="B163" s="63" t="s">
        <v>56</v>
      </c>
      <c r="C163" s="111" t="str">
        <f>B101</f>
        <v>Módulo 4 - Custo de Reposição do Profissional Ausente</v>
      </c>
      <c r="D163" s="111"/>
      <c r="E163" s="111"/>
      <c r="F163" s="111"/>
      <c r="G163" s="111"/>
      <c r="H163" s="97"/>
      <c r="I163" s="3"/>
      <c r="J163" s="3"/>
      <c r="K163" s="3"/>
      <c r="L163" s="3"/>
      <c r="M163" s="62"/>
      <c r="N163" s="3"/>
      <c r="O163" s="3"/>
      <c r="P163" s="3"/>
    </row>
    <row r="164" spans="1:16" x14ac:dyDescent="0.25">
      <c r="A164" s="109"/>
      <c r="B164" s="63" t="s">
        <v>59</v>
      </c>
      <c r="C164" s="111" t="str">
        <f>B133</f>
        <v>Módulo 5 - Insumos Diversos (com insumos sob demanda)</v>
      </c>
      <c r="D164" s="111"/>
      <c r="E164" s="111"/>
      <c r="F164" s="111"/>
      <c r="G164" s="111"/>
      <c r="H164" s="97"/>
      <c r="I164" s="3"/>
      <c r="J164" s="3"/>
      <c r="K164" s="3"/>
      <c r="L164" s="3"/>
      <c r="M164" s="62"/>
      <c r="N164" s="3"/>
      <c r="O164" s="3"/>
      <c r="P164" s="3"/>
    </row>
    <row r="165" spans="1:16" x14ac:dyDescent="0.25">
      <c r="A165" s="109"/>
      <c r="B165" s="105" t="s">
        <v>297</v>
      </c>
      <c r="C165" s="105"/>
      <c r="D165" s="105"/>
      <c r="E165" s="105"/>
      <c r="F165" s="105"/>
      <c r="G165" s="105"/>
      <c r="H165" s="98"/>
      <c r="I165" s="3"/>
      <c r="J165" s="3"/>
      <c r="K165" s="3"/>
      <c r="L165" s="3"/>
      <c r="M165" s="62"/>
      <c r="N165" s="3"/>
      <c r="O165" s="3"/>
      <c r="P165" s="3"/>
    </row>
    <row r="166" spans="1:16" x14ac:dyDescent="0.25">
      <c r="A166" s="109"/>
      <c r="B166" s="63" t="s">
        <v>62</v>
      </c>
      <c r="C166" s="111" t="str">
        <f>B142</f>
        <v>Módulo 6 - Custos Indiretos, Tributos e Lucro (com insumos sob demanda)</v>
      </c>
      <c r="D166" s="111"/>
      <c r="E166" s="111"/>
      <c r="F166" s="111"/>
      <c r="G166" s="111"/>
      <c r="H166" s="99"/>
      <c r="I166" s="3"/>
      <c r="J166" s="3"/>
      <c r="K166" s="3"/>
      <c r="L166" s="3"/>
      <c r="M166" s="62"/>
      <c r="N166" s="3"/>
      <c r="O166" s="3"/>
      <c r="P166" s="3"/>
    </row>
    <row r="167" spans="1:16" x14ac:dyDescent="0.25">
      <c r="A167" s="109"/>
      <c r="B167" s="105" t="s">
        <v>298</v>
      </c>
      <c r="C167" s="105"/>
      <c r="D167" s="105"/>
      <c r="E167" s="105"/>
      <c r="F167" s="105"/>
      <c r="G167" s="105"/>
      <c r="H167" s="98"/>
      <c r="I167" s="3"/>
      <c r="J167" s="3"/>
      <c r="K167" s="3"/>
      <c r="L167" s="3"/>
      <c r="M167" s="62"/>
      <c r="N167" s="3"/>
      <c r="O167" s="3"/>
      <c r="P167" s="3"/>
    </row>
  </sheetData>
  <mergeCells count="153">
    <mergeCell ref="C159:G159"/>
    <mergeCell ref="C160:G160"/>
    <mergeCell ref="A133:A167"/>
    <mergeCell ref="C144:F144"/>
    <mergeCell ref="C145:F145"/>
    <mergeCell ref="B146:F146"/>
    <mergeCell ref="B147:B151"/>
    <mergeCell ref="C147:H147"/>
    <mergeCell ref="C148:E149"/>
    <mergeCell ref="C150:E150"/>
    <mergeCell ref="C151:E151"/>
    <mergeCell ref="C137:G137"/>
    <mergeCell ref="C138:G138"/>
    <mergeCell ref="B139:G139"/>
    <mergeCell ref="B140:H140"/>
    <mergeCell ref="B142:H142"/>
    <mergeCell ref="C143:F143"/>
    <mergeCell ref="B165:G165"/>
    <mergeCell ref="C166:G166"/>
    <mergeCell ref="B167:G167"/>
    <mergeCell ref="C152:F152"/>
    <mergeCell ref="B153:F153"/>
    <mergeCell ref="B154:H154"/>
    <mergeCell ref="B155:H155"/>
    <mergeCell ref="B157:H157"/>
    <mergeCell ref="C158:G158"/>
    <mergeCell ref="C161:G161"/>
    <mergeCell ref="C162:G162"/>
    <mergeCell ref="C163:G163"/>
    <mergeCell ref="C164:G164"/>
    <mergeCell ref="C125:G125"/>
    <mergeCell ref="C126:G126"/>
    <mergeCell ref="B127:G127"/>
    <mergeCell ref="B130:H130"/>
    <mergeCell ref="B131:H131"/>
    <mergeCell ref="B133:H133"/>
    <mergeCell ref="C134:G134"/>
    <mergeCell ref="C135:G135"/>
    <mergeCell ref="C136:G136"/>
    <mergeCell ref="C117:F117"/>
    <mergeCell ref="C118:F118"/>
    <mergeCell ref="B119:F119"/>
    <mergeCell ref="B120:H120"/>
    <mergeCell ref="B122:H122"/>
    <mergeCell ref="C124:G124"/>
    <mergeCell ref="C109:F109"/>
    <mergeCell ref="C110:F110"/>
    <mergeCell ref="C111:F111"/>
    <mergeCell ref="C112:F112"/>
    <mergeCell ref="B113:F113"/>
    <mergeCell ref="B115:H115"/>
    <mergeCell ref="B116:H116"/>
    <mergeCell ref="B123:H123"/>
    <mergeCell ref="B101:H101"/>
    <mergeCell ref="B102:H102"/>
    <mergeCell ref="B104:H104"/>
    <mergeCell ref="C106:F106"/>
    <mergeCell ref="C107:F107"/>
    <mergeCell ref="C108:F108"/>
    <mergeCell ref="C93:F93"/>
    <mergeCell ref="C94:F94"/>
    <mergeCell ref="C95:F95"/>
    <mergeCell ref="C96:F96"/>
    <mergeCell ref="C97:F97"/>
    <mergeCell ref="B98:F98"/>
    <mergeCell ref="B105:H105"/>
    <mergeCell ref="B99:H99"/>
    <mergeCell ref="C85:G85"/>
    <mergeCell ref="C86:G86"/>
    <mergeCell ref="B87:G87"/>
    <mergeCell ref="B89:H89"/>
    <mergeCell ref="C91:F91"/>
    <mergeCell ref="C92:F92"/>
    <mergeCell ref="B78:G78"/>
    <mergeCell ref="B79:H79"/>
    <mergeCell ref="B80:H80"/>
    <mergeCell ref="B82:H82"/>
    <mergeCell ref="C83:G83"/>
    <mergeCell ref="C84:G84"/>
    <mergeCell ref="B90:H90"/>
    <mergeCell ref="C65:F65"/>
    <mergeCell ref="B66:F66"/>
    <mergeCell ref="B67:H67"/>
    <mergeCell ref="B68:H68"/>
    <mergeCell ref="B69:H69"/>
    <mergeCell ref="B71:H71"/>
    <mergeCell ref="C59:F59"/>
    <mergeCell ref="C60:F60"/>
    <mergeCell ref="C61:F61"/>
    <mergeCell ref="C62:F62"/>
    <mergeCell ref="C63:F63"/>
    <mergeCell ref="C64:F64"/>
    <mergeCell ref="B52:H52"/>
    <mergeCell ref="B53:H53"/>
    <mergeCell ref="B54:H54"/>
    <mergeCell ref="B56:H56"/>
    <mergeCell ref="C57:F57"/>
    <mergeCell ref="C58:F58"/>
    <mergeCell ref="B45:H45"/>
    <mergeCell ref="B47:H47"/>
    <mergeCell ref="C48:F48"/>
    <mergeCell ref="C49:F49"/>
    <mergeCell ref="C50:F50"/>
    <mergeCell ref="B51:F51"/>
    <mergeCell ref="C38:F38"/>
    <mergeCell ref="C39:F39"/>
    <mergeCell ref="C40:F40"/>
    <mergeCell ref="C41:F41"/>
    <mergeCell ref="B42:G42"/>
    <mergeCell ref="B43:H43"/>
    <mergeCell ref="B30:H30"/>
    <mergeCell ref="B31:H31"/>
    <mergeCell ref="B33:H33"/>
    <mergeCell ref="C35:F35"/>
    <mergeCell ref="C36:F36"/>
    <mergeCell ref="C37:F37"/>
    <mergeCell ref="B34:H34"/>
    <mergeCell ref="C27:F27"/>
    <mergeCell ref="G27:H27"/>
    <mergeCell ref="C28:F28"/>
    <mergeCell ref="G28:H28"/>
    <mergeCell ref="C29:F29"/>
    <mergeCell ref="G29:H29"/>
    <mergeCell ref="B21:H21"/>
    <mergeCell ref="B22:H22"/>
    <mergeCell ref="B24:H24"/>
    <mergeCell ref="C25:F25"/>
    <mergeCell ref="G25:H25"/>
    <mergeCell ref="C26:F26"/>
    <mergeCell ref="G26:H26"/>
    <mergeCell ref="B19:C19"/>
    <mergeCell ref="D19:E19"/>
    <mergeCell ref="F19:H19"/>
    <mergeCell ref="B20:C20"/>
    <mergeCell ref="D20:E20"/>
    <mergeCell ref="F20:H20"/>
    <mergeCell ref="C12:F12"/>
    <mergeCell ref="G12:H12"/>
    <mergeCell ref="C13:F13"/>
    <mergeCell ref="G13:H13"/>
    <mergeCell ref="C14:F14"/>
    <mergeCell ref="G14:H14"/>
    <mergeCell ref="B8:H8"/>
    <mergeCell ref="B10:H10"/>
    <mergeCell ref="C11:F11"/>
    <mergeCell ref="G11:H11"/>
    <mergeCell ref="B18:H18"/>
    <mergeCell ref="A1:H1"/>
    <mergeCell ref="A2:H2"/>
    <mergeCell ref="A3:H3"/>
    <mergeCell ref="A5:H5"/>
    <mergeCell ref="A6:H6"/>
    <mergeCell ref="B16:H16"/>
  </mergeCells>
  <pageMargins left="0.70866141732283472" right="0.70866141732283472" top="0.94299999999999995" bottom="0.74803149606299213" header="0.31496062992125984" footer="0.31496062992125984"/>
  <pageSetup paperSize="9" scale="46" fitToHeight="0" orientation="portrait" r:id="rId1"/>
  <headerFooter>
    <oddHeader>&amp;L&amp;G</oddHeader>
  </headerFooter>
  <rowBreaks count="2" manualBreakCount="2">
    <brk id="69" max="7" man="1"/>
    <brk id="128" max="7"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P131"/>
  <sheetViews>
    <sheetView tabSelected="1" zoomScaleNormal="100" workbookViewId="0">
      <selection activeCell="J6" sqref="J6"/>
    </sheetView>
  </sheetViews>
  <sheetFormatPr defaultColWidth="9.140625" defaultRowHeight="12.75" x14ac:dyDescent="0.25"/>
  <cols>
    <col min="1" max="1" width="2.28515625" style="9" customWidth="1"/>
    <col min="2" max="2" width="5.140625" style="9" customWidth="1"/>
    <col min="3" max="3" width="21.42578125" style="8" customWidth="1"/>
    <col min="4" max="4" width="9.28515625" style="10" bestFit="1" customWidth="1"/>
    <col min="5" max="5" width="25.42578125" style="8" customWidth="1"/>
    <col min="6" max="6" width="15" style="8" customWidth="1"/>
    <col min="7" max="7" width="21.140625" style="8" customWidth="1"/>
    <col min="8" max="9" width="2.7109375" style="9" customWidth="1"/>
    <col min="10" max="10" width="37.42578125" style="9" customWidth="1"/>
    <col min="11" max="11" width="2.7109375" style="9" customWidth="1"/>
    <col min="12" max="15" width="9.140625" style="9"/>
    <col min="16" max="16" width="1.85546875" style="8" customWidth="1"/>
    <col min="17" max="16384" width="9.140625" style="9"/>
  </cols>
  <sheetData>
    <row r="1" spans="2:16" ht="12.75" customHeight="1" x14ac:dyDescent="0.25">
      <c r="B1" s="143" t="s">
        <v>310</v>
      </c>
      <c r="C1" s="143"/>
      <c r="D1" s="143"/>
      <c r="E1" s="143"/>
      <c r="F1" s="143"/>
      <c r="G1" s="143"/>
      <c r="H1" s="5"/>
      <c r="I1" s="5"/>
      <c r="J1" s="5"/>
      <c r="K1" s="5"/>
      <c r="L1" s="5"/>
      <c r="M1" s="5"/>
      <c r="N1" s="5"/>
      <c r="O1" s="5"/>
      <c r="P1" s="14"/>
    </row>
    <row r="2" spans="2:16" x14ac:dyDescent="0.25">
      <c r="B2" s="143" t="s">
        <v>18</v>
      </c>
      <c r="C2" s="143"/>
      <c r="D2" s="143"/>
      <c r="E2" s="143"/>
      <c r="F2" s="143"/>
      <c r="G2" s="143"/>
      <c r="H2" s="5"/>
      <c r="I2" s="5"/>
      <c r="J2" s="5"/>
      <c r="K2" s="5"/>
      <c r="L2" s="5"/>
      <c r="M2" s="5"/>
      <c r="N2" s="5"/>
      <c r="O2" s="5"/>
      <c r="P2" s="14"/>
    </row>
    <row r="3" spans="2:16" x14ac:dyDescent="0.25">
      <c r="B3" s="7"/>
      <c r="C3" s="34"/>
      <c r="D3" s="35"/>
      <c r="E3" s="34"/>
      <c r="F3" s="34"/>
      <c r="G3" s="34"/>
      <c r="H3" s="5"/>
      <c r="I3" s="5"/>
      <c r="J3" s="5"/>
      <c r="K3" s="5"/>
      <c r="L3" s="5"/>
      <c r="M3" s="5"/>
      <c r="N3" s="5"/>
      <c r="O3" s="5"/>
      <c r="P3" s="14"/>
    </row>
    <row r="4" spans="2:16" ht="56.25" customHeight="1" x14ac:dyDescent="0.25">
      <c r="B4" s="145" t="s">
        <v>300</v>
      </c>
      <c r="C4" s="145"/>
      <c r="D4" s="145"/>
      <c r="E4" s="145"/>
      <c r="F4" s="145"/>
      <c r="G4" s="145"/>
      <c r="H4" s="5"/>
      <c r="I4" s="5"/>
      <c r="J4" s="5"/>
      <c r="K4" s="5"/>
      <c r="L4" s="5"/>
      <c r="M4" s="5"/>
      <c r="N4" s="5"/>
      <c r="O4" s="5"/>
      <c r="P4" s="14" t="s">
        <v>4</v>
      </c>
    </row>
    <row r="6" spans="2:16" x14ac:dyDescent="0.25">
      <c r="B6" s="5"/>
      <c r="C6" s="5" t="s">
        <v>19</v>
      </c>
      <c r="D6" s="28"/>
      <c r="E6" s="14"/>
      <c r="F6" s="14"/>
      <c r="G6" s="14"/>
      <c r="H6" s="5"/>
      <c r="I6" s="5"/>
      <c r="J6" s="5"/>
      <c r="K6" s="5"/>
      <c r="L6" s="5"/>
      <c r="M6" s="5"/>
      <c r="N6" s="5"/>
      <c r="O6" s="5"/>
      <c r="P6" s="14"/>
    </row>
    <row r="8" spans="2:16" ht="25.5" x14ac:dyDescent="0.25">
      <c r="B8" s="20" t="s">
        <v>7</v>
      </c>
      <c r="C8" s="22" t="s">
        <v>15</v>
      </c>
      <c r="D8" s="33" t="s">
        <v>9</v>
      </c>
      <c r="E8" s="22" t="s">
        <v>0</v>
      </c>
      <c r="F8" s="22" t="s">
        <v>16</v>
      </c>
      <c r="G8" s="22" t="s">
        <v>17</v>
      </c>
      <c r="H8" s="5"/>
      <c r="I8" s="5"/>
      <c r="J8" s="5"/>
      <c r="K8" s="5"/>
      <c r="L8" s="5"/>
      <c r="M8" s="5"/>
      <c r="N8" s="5"/>
      <c r="O8" s="5"/>
      <c r="P8" s="14"/>
    </row>
    <row r="9" spans="2:16" ht="39" customHeight="1" x14ac:dyDescent="0.25">
      <c r="B9" s="13" t="s">
        <v>20</v>
      </c>
      <c r="C9" s="17" t="s">
        <v>21</v>
      </c>
      <c r="D9" s="36" t="s">
        <v>22</v>
      </c>
      <c r="E9" s="17" t="s">
        <v>23</v>
      </c>
      <c r="F9" s="17" t="s">
        <v>24</v>
      </c>
      <c r="G9" s="17" t="s">
        <v>25</v>
      </c>
      <c r="H9" s="5"/>
      <c r="I9" s="5"/>
      <c r="J9" s="5"/>
      <c r="K9" s="5"/>
      <c r="L9" s="5"/>
      <c r="M9" s="5"/>
      <c r="N9" s="5"/>
      <c r="O9" s="5"/>
      <c r="P9" s="14" t="s">
        <v>26</v>
      </c>
    </row>
    <row r="10" spans="2:16" ht="76.5" x14ac:dyDescent="0.25">
      <c r="B10" s="13" t="s">
        <v>27</v>
      </c>
      <c r="C10" s="17" t="s">
        <v>28</v>
      </c>
      <c r="D10" s="36" t="s">
        <v>29</v>
      </c>
      <c r="E10" s="17" t="s">
        <v>30</v>
      </c>
      <c r="F10" s="17" t="s">
        <v>31</v>
      </c>
      <c r="G10" s="17" t="s">
        <v>32</v>
      </c>
      <c r="H10" s="5"/>
      <c r="I10" s="5"/>
      <c r="J10" s="5"/>
      <c r="K10" s="5"/>
      <c r="L10" s="5"/>
      <c r="M10" s="5"/>
      <c r="N10" s="5"/>
      <c r="O10" s="5"/>
      <c r="P10" s="14" t="s">
        <v>4</v>
      </c>
    </row>
    <row r="11" spans="2:16" s="8" customFormat="1" ht="56.25" customHeight="1" x14ac:dyDescent="0.25">
      <c r="B11" s="155" t="s">
        <v>33</v>
      </c>
      <c r="C11" s="155"/>
      <c r="D11" s="155"/>
      <c r="E11" s="155"/>
      <c r="F11" s="155"/>
      <c r="G11" s="155"/>
      <c r="H11" s="14"/>
      <c r="I11" s="14"/>
      <c r="J11" s="14"/>
      <c r="K11" s="14"/>
      <c r="L11" s="14"/>
      <c r="M11" s="14"/>
      <c r="N11" s="14"/>
      <c r="O11" s="14"/>
      <c r="P11" s="14" t="s">
        <v>5</v>
      </c>
    </row>
    <row r="12" spans="2:16" s="8" customFormat="1" ht="284.25" customHeight="1" x14ac:dyDescent="0.25">
      <c r="B12" s="156" t="s">
        <v>309</v>
      </c>
      <c r="C12" s="142"/>
      <c r="D12" s="142"/>
      <c r="E12" s="142"/>
      <c r="F12" s="142"/>
      <c r="G12" s="142"/>
      <c r="H12" s="14"/>
      <c r="I12" s="14"/>
      <c r="J12" s="14"/>
      <c r="K12" s="14"/>
      <c r="L12" s="14"/>
      <c r="M12" s="14"/>
      <c r="N12" s="14"/>
      <c r="O12" s="14"/>
      <c r="P12" s="14" t="s">
        <v>34</v>
      </c>
    </row>
    <row r="15" spans="2:16" x14ac:dyDescent="0.25">
      <c r="B15" s="5"/>
      <c r="C15" s="5" t="s">
        <v>35</v>
      </c>
      <c r="D15" s="28"/>
      <c r="E15" s="14"/>
      <c r="F15" s="14"/>
      <c r="G15" s="14"/>
      <c r="H15" s="5"/>
      <c r="I15" s="5"/>
      <c r="J15" s="5"/>
      <c r="K15" s="5"/>
      <c r="L15" s="5"/>
      <c r="M15" s="5"/>
      <c r="N15" s="5"/>
      <c r="O15" s="5"/>
      <c r="P15" s="14"/>
    </row>
    <row r="17" spans="2:16" ht="25.5" x14ac:dyDescent="0.25">
      <c r="B17" s="20" t="s">
        <v>7</v>
      </c>
      <c r="C17" s="22" t="s">
        <v>15</v>
      </c>
      <c r="D17" s="33" t="s">
        <v>9</v>
      </c>
      <c r="E17" s="22" t="s">
        <v>36</v>
      </c>
      <c r="F17" s="22" t="s">
        <v>16</v>
      </c>
      <c r="G17" s="22" t="s">
        <v>17</v>
      </c>
      <c r="H17" s="5"/>
      <c r="I17" s="5"/>
      <c r="J17" s="5"/>
      <c r="K17" s="5"/>
      <c r="L17" s="5"/>
      <c r="M17" s="5"/>
      <c r="N17" s="5"/>
      <c r="O17" s="5"/>
      <c r="P17" s="14"/>
    </row>
    <row r="18" spans="2:16" ht="25.5" x14ac:dyDescent="0.25">
      <c r="B18" s="37" t="s">
        <v>37</v>
      </c>
      <c r="C18" s="16" t="s">
        <v>38</v>
      </c>
      <c r="D18" s="38">
        <v>8.3299999999999999E-2</v>
      </c>
      <c r="E18" s="16" t="s">
        <v>39</v>
      </c>
      <c r="F18" s="16" t="s">
        <v>40</v>
      </c>
      <c r="G18" s="16" t="s">
        <v>41</v>
      </c>
      <c r="H18" s="5"/>
      <c r="I18" s="5"/>
      <c r="J18" s="5"/>
      <c r="K18" s="5"/>
      <c r="L18" s="5"/>
      <c r="M18" s="5"/>
      <c r="N18" s="5"/>
      <c r="O18" s="5"/>
      <c r="P18" s="14" t="s">
        <v>26</v>
      </c>
    </row>
    <row r="19" spans="2:16" ht="25.5" x14ac:dyDescent="0.25">
      <c r="B19" s="13" t="s">
        <v>20</v>
      </c>
      <c r="C19" s="17" t="s">
        <v>42</v>
      </c>
      <c r="D19" s="36">
        <v>0.121</v>
      </c>
      <c r="E19" s="17" t="s">
        <v>43</v>
      </c>
      <c r="F19" s="17" t="s">
        <v>40</v>
      </c>
      <c r="G19" s="17" t="s">
        <v>44</v>
      </c>
      <c r="H19" s="5"/>
      <c r="I19" s="5"/>
      <c r="J19" s="5"/>
      <c r="K19" s="5"/>
      <c r="L19" s="5"/>
      <c r="M19" s="5"/>
      <c r="N19" s="5"/>
      <c r="O19" s="5"/>
      <c r="P19" s="14" t="s">
        <v>26</v>
      </c>
    </row>
    <row r="20" spans="2:16" x14ac:dyDescent="0.25">
      <c r="B20" s="144" t="s">
        <v>1</v>
      </c>
      <c r="C20" s="144"/>
      <c r="D20" s="39">
        <f>SUM(D18:D19)</f>
        <v>0.20429999999999998</v>
      </c>
      <c r="E20" s="14"/>
      <c r="F20" s="14"/>
      <c r="G20" s="14"/>
      <c r="H20" s="5"/>
      <c r="I20" s="5"/>
      <c r="J20" s="5"/>
      <c r="K20" s="5"/>
      <c r="L20" s="5"/>
      <c r="M20" s="5"/>
      <c r="N20" s="5"/>
      <c r="O20" s="5"/>
      <c r="P20" s="14"/>
    </row>
    <row r="21" spans="2:16" s="8" customFormat="1" ht="25.5" x14ac:dyDescent="0.25">
      <c r="B21" s="145" t="s">
        <v>45</v>
      </c>
      <c r="C21" s="145"/>
      <c r="D21" s="145"/>
      <c r="E21" s="145"/>
      <c r="F21" s="145"/>
      <c r="G21" s="145"/>
      <c r="H21" s="14"/>
      <c r="I21" s="14"/>
      <c r="J21" s="14"/>
      <c r="K21" s="14"/>
      <c r="L21" s="14"/>
      <c r="M21" s="14"/>
      <c r="N21" s="14"/>
      <c r="O21" s="14"/>
      <c r="P21" s="14" t="s">
        <v>26</v>
      </c>
    </row>
    <row r="22" spans="2:16" s="8" customFormat="1" ht="38.25" x14ac:dyDescent="0.25">
      <c r="B22" s="145" t="s">
        <v>46</v>
      </c>
      <c r="C22" s="145"/>
      <c r="D22" s="145"/>
      <c r="E22" s="145"/>
      <c r="F22" s="145"/>
      <c r="G22" s="145"/>
      <c r="H22" s="14"/>
      <c r="I22" s="14"/>
      <c r="J22" s="14"/>
      <c r="K22" s="14"/>
      <c r="L22" s="14"/>
      <c r="M22" s="14"/>
      <c r="N22" s="14"/>
      <c r="O22" s="14"/>
      <c r="P22" s="14" t="s">
        <v>4</v>
      </c>
    </row>
    <row r="23" spans="2:16" s="8" customFormat="1" ht="63.75" x14ac:dyDescent="0.25">
      <c r="B23" s="145" t="s">
        <v>301</v>
      </c>
      <c r="C23" s="145"/>
      <c r="D23" s="145"/>
      <c r="E23" s="145"/>
      <c r="F23" s="145"/>
      <c r="G23" s="145"/>
      <c r="H23" s="14"/>
      <c r="I23" s="14"/>
      <c r="J23" s="14"/>
      <c r="K23" s="14"/>
      <c r="L23" s="14"/>
      <c r="M23" s="14"/>
      <c r="N23" s="14"/>
      <c r="O23" s="14"/>
      <c r="P23" s="14" t="s">
        <v>47</v>
      </c>
    </row>
    <row r="24" spans="2:16" x14ac:dyDescent="0.25">
      <c r="B24" s="40"/>
      <c r="C24" s="40"/>
      <c r="D24" s="40"/>
      <c r="E24" s="40"/>
      <c r="F24" s="40"/>
      <c r="G24" s="40"/>
      <c r="H24" s="5"/>
      <c r="I24" s="5"/>
      <c r="J24" s="5"/>
      <c r="K24" s="5"/>
      <c r="L24" s="5"/>
      <c r="M24" s="5"/>
      <c r="N24" s="5"/>
      <c r="O24" s="5"/>
      <c r="P24" s="14"/>
    </row>
    <row r="26" spans="2:16" x14ac:dyDescent="0.25">
      <c r="B26" s="5"/>
      <c r="C26" s="5" t="s">
        <v>48</v>
      </c>
      <c r="D26" s="28"/>
      <c r="E26" s="14"/>
      <c r="F26" s="14"/>
      <c r="G26" s="14"/>
      <c r="H26" s="5"/>
      <c r="I26" s="5"/>
      <c r="J26" s="5"/>
      <c r="K26" s="5"/>
      <c r="L26" s="5"/>
      <c r="M26" s="5"/>
      <c r="N26" s="5"/>
      <c r="O26" s="5"/>
      <c r="P26" s="14"/>
    </row>
    <row r="28" spans="2:16" ht="25.5" x14ac:dyDescent="0.25">
      <c r="B28" s="20" t="s">
        <v>7</v>
      </c>
      <c r="C28" s="22" t="s">
        <v>15</v>
      </c>
      <c r="D28" s="33" t="s">
        <v>9</v>
      </c>
      <c r="E28" s="22" t="s">
        <v>36</v>
      </c>
      <c r="F28" s="22" t="s">
        <v>16</v>
      </c>
      <c r="G28" s="22" t="s">
        <v>17</v>
      </c>
      <c r="H28" s="5"/>
      <c r="I28" s="5"/>
      <c r="J28" s="5"/>
      <c r="K28" s="5"/>
      <c r="L28" s="5"/>
      <c r="M28" s="5"/>
      <c r="N28" s="5"/>
      <c r="O28" s="5"/>
      <c r="P28" s="14"/>
    </row>
    <row r="29" spans="2:16" ht="25.5" x14ac:dyDescent="0.25">
      <c r="B29" s="13" t="s">
        <v>37</v>
      </c>
      <c r="C29" s="17" t="s">
        <v>49</v>
      </c>
      <c r="D29" s="36">
        <v>0.2</v>
      </c>
      <c r="E29" s="17" t="s">
        <v>8</v>
      </c>
      <c r="F29" s="17" t="s">
        <v>50</v>
      </c>
      <c r="G29" s="17" t="s">
        <v>51</v>
      </c>
      <c r="H29" s="5"/>
      <c r="I29" s="5"/>
      <c r="J29" s="5"/>
      <c r="K29" s="5"/>
      <c r="L29" s="5"/>
      <c r="M29" s="5"/>
      <c r="N29" s="5"/>
      <c r="O29" s="5"/>
      <c r="P29" s="14" t="s">
        <v>2</v>
      </c>
    </row>
    <row r="30" spans="2:16" ht="51" x14ac:dyDescent="0.25">
      <c r="B30" s="13" t="s">
        <v>20</v>
      </c>
      <c r="C30" s="17" t="s">
        <v>52</v>
      </c>
      <c r="D30" s="36">
        <v>2.5000000000000001E-2</v>
      </c>
      <c r="E30" s="17" t="s">
        <v>8</v>
      </c>
      <c r="F30" s="17" t="s">
        <v>50</v>
      </c>
      <c r="G30" s="17" t="s">
        <v>53</v>
      </c>
      <c r="H30" s="5"/>
      <c r="I30" s="5"/>
      <c r="J30" s="5"/>
      <c r="K30" s="5"/>
      <c r="L30" s="5"/>
      <c r="M30" s="5"/>
      <c r="N30" s="5"/>
      <c r="O30" s="5"/>
      <c r="P30" s="14" t="s">
        <v>5</v>
      </c>
    </row>
    <row r="31" spans="2:16" ht="51" x14ac:dyDescent="0.25">
      <c r="B31" s="13" t="s">
        <v>27</v>
      </c>
      <c r="C31" s="17" t="s">
        <v>54</v>
      </c>
      <c r="D31" s="18" t="e">
        <f>#REF!*#REF!</f>
        <v>#REF!</v>
      </c>
      <c r="E31" s="15" t="e">
        <f>CONCATENATE("RAT x FAP = ",#REF!*100,"% x ",#REF!," = ",#REF!*#REF!*100,"%")</f>
        <v>#REF!</v>
      </c>
      <c r="F31" s="17" t="s">
        <v>50</v>
      </c>
      <c r="G31" s="17" t="s">
        <v>55</v>
      </c>
      <c r="H31" s="5"/>
      <c r="I31" s="5"/>
      <c r="J31" s="5"/>
      <c r="K31" s="5"/>
      <c r="L31" s="5"/>
      <c r="M31" s="5"/>
      <c r="N31" s="5"/>
      <c r="O31" s="5"/>
      <c r="P31" s="14" t="s">
        <v>5</v>
      </c>
    </row>
    <row r="32" spans="2:16" ht="38.25" x14ac:dyDescent="0.25">
      <c r="B32" s="13" t="s">
        <v>56</v>
      </c>
      <c r="C32" s="17" t="s">
        <v>57</v>
      </c>
      <c r="D32" s="36">
        <v>1.4999999999999999E-2</v>
      </c>
      <c r="E32" s="17" t="s">
        <v>8</v>
      </c>
      <c r="F32" s="17" t="s">
        <v>50</v>
      </c>
      <c r="G32" s="17" t="s">
        <v>58</v>
      </c>
      <c r="H32" s="5"/>
      <c r="I32" s="5"/>
      <c r="J32" s="5"/>
      <c r="K32" s="5"/>
      <c r="L32" s="5"/>
      <c r="M32" s="5"/>
      <c r="N32" s="5"/>
      <c r="O32" s="5"/>
      <c r="P32" s="14" t="s">
        <v>4</v>
      </c>
    </row>
    <row r="33" spans="2:16" ht="51" x14ac:dyDescent="0.25">
      <c r="B33" s="13" t="s">
        <v>59</v>
      </c>
      <c r="C33" s="17" t="s">
        <v>60</v>
      </c>
      <c r="D33" s="36">
        <v>0.01</v>
      </c>
      <c r="E33" s="17" t="s">
        <v>8</v>
      </c>
      <c r="F33" s="17" t="s">
        <v>50</v>
      </c>
      <c r="G33" s="17" t="s">
        <v>61</v>
      </c>
      <c r="H33" s="5"/>
      <c r="I33" s="5"/>
      <c r="J33" s="5"/>
      <c r="K33" s="5"/>
      <c r="L33" s="5"/>
      <c r="M33" s="5"/>
      <c r="N33" s="5"/>
      <c r="O33" s="5"/>
      <c r="P33" s="14" t="s">
        <v>4</v>
      </c>
    </row>
    <row r="34" spans="2:16" ht="25.5" x14ac:dyDescent="0.25">
      <c r="B34" s="13" t="s">
        <v>62</v>
      </c>
      <c r="C34" s="17" t="s">
        <v>63</v>
      </c>
      <c r="D34" s="36">
        <v>6.0000000000000001E-3</v>
      </c>
      <c r="E34" s="17" t="s">
        <v>8</v>
      </c>
      <c r="F34" s="17" t="s">
        <v>50</v>
      </c>
      <c r="G34" s="17" t="s">
        <v>64</v>
      </c>
      <c r="H34" s="5"/>
      <c r="I34" s="5"/>
      <c r="J34" s="5"/>
      <c r="K34" s="5"/>
      <c r="L34" s="5"/>
      <c r="M34" s="5"/>
      <c r="N34" s="5"/>
      <c r="O34" s="5"/>
      <c r="P34" s="14" t="s">
        <v>2</v>
      </c>
    </row>
    <row r="35" spans="2:16" ht="25.5" x14ac:dyDescent="0.25">
      <c r="B35" s="13" t="s">
        <v>65</v>
      </c>
      <c r="C35" s="17" t="s">
        <v>66</v>
      </c>
      <c r="D35" s="36">
        <v>2E-3</v>
      </c>
      <c r="E35" s="17" t="s">
        <v>8</v>
      </c>
      <c r="F35" s="17" t="s">
        <v>50</v>
      </c>
      <c r="G35" s="17" t="s">
        <v>67</v>
      </c>
      <c r="H35" s="5"/>
      <c r="I35" s="5"/>
      <c r="J35" s="5"/>
      <c r="K35" s="5"/>
      <c r="L35" s="5"/>
      <c r="M35" s="5"/>
      <c r="N35" s="5"/>
      <c r="O35" s="5"/>
      <c r="P35" s="14" t="s">
        <v>2</v>
      </c>
    </row>
    <row r="36" spans="2:16" ht="38.25" x14ac:dyDescent="0.25">
      <c r="B36" s="37" t="s">
        <v>68</v>
      </c>
      <c r="C36" s="16" t="s">
        <v>69</v>
      </c>
      <c r="D36" s="38">
        <v>0.08</v>
      </c>
      <c r="E36" s="17" t="s">
        <v>8</v>
      </c>
      <c r="F36" s="17" t="s">
        <v>50</v>
      </c>
      <c r="G36" s="17" t="s">
        <v>70</v>
      </c>
      <c r="H36" s="5"/>
      <c r="I36" s="5"/>
      <c r="J36" s="5"/>
      <c r="K36" s="5"/>
      <c r="L36" s="5"/>
      <c r="M36" s="5"/>
      <c r="N36" s="5"/>
      <c r="O36" s="5"/>
      <c r="P36" s="14" t="s">
        <v>4</v>
      </c>
    </row>
    <row r="37" spans="2:16" x14ac:dyDescent="0.25">
      <c r="B37" s="144" t="s">
        <v>1</v>
      </c>
      <c r="C37" s="144"/>
      <c r="D37" s="39" t="e">
        <f>SUM(D29:D36)</f>
        <v>#REF!</v>
      </c>
      <c r="E37" s="14"/>
      <c r="F37" s="14"/>
      <c r="G37" s="14"/>
      <c r="H37" s="5"/>
      <c r="I37" s="5"/>
      <c r="J37" s="5"/>
      <c r="K37" s="5"/>
      <c r="L37" s="5"/>
      <c r="M37" s="5"/>
      <c r="N37" s="5"/>
      <c r="O37" s="5"/>
      <c r="P37" s="14"/>
    </row>
    <row r="38" spans="2:16" s="8" customFormat="1" ht="127.5" x14ac:dyDescent="0.25">
      <c r="B38" s="145" t="s">
        <v>302</v>
      </c>
      <c r="C38" s="145"/>
      <c r="D38" s="145"/>
      <c r="E38" s="145"/>
      <c r="F38" s="145"/>
      <c r="G38" s="145"/>
      <c r="H38" s="14"/>
      <c r="I38" s="14"/>
      <c r="J38" s="14"/>
      <c r="K38" s="14"/>
      <c r="L38" s="14"/>
      <c r="M38" s="14"/>
      <c r="N38" s="14"/>
      <c r="O38" s="14"/>
      <c r="P38" s="14" t="s">
        <v>71</v>
      </c>
    </row>
    <row r="39" spans="2:16" x14ac:dyDescent="0.25">
      <c r="B39" s="29"/>
      <c r="C39" s="31"/>
      <c r="D39" s="35"/>
      <c r="E39" s="14"/>
      <c r="F39" s="14"/>
      <c r="G39" s="14"/>
      <c r="H39" s="5"/>
      <c r="I39" s="5"/>
      <c r="J39" s="5"/>
      <c r="K39" s="5"/>
      <c r="L39" s="5"/>
      <c r="M39" s="5"/>
      <c r="N39" s="5"/>
      <c r="O39" s="5"/>
      <c r="P39" s="14"/>
    </row>
    <row r="41" spans="2:16" x14ac:dyDescent="0.25">
      <c r="B41" s="5"/>
      <c r="C41" s="5" t="s">
        <v>72</v>
      </c>
      <c r="D41" s="28"/>
      <c r="E41" s="14"/>
      <c r="F41" s="14"/>
      <c r="G41" s="14"/>
      <c r="H41" s="5"/>
      <c r="I41" s="5"/>
      <c r="J41" s="5"/>
      <c r="K41" s="5"/>
      <c r="L41" s="5"/>
      <c r="M41" s="5"/>
      <c r="N41" s="5"/>
      <c r="O41" s="5"/>
      <c r="P41" s="14"/>
    </row>
    <row r="43" spans="2:16" ht="25.5" x14ac:dyDescent="0.25">
      <c r="B43" s="20" t="s">
        <v>7</v>
      </c>
      <c r="C43" s="22" t="s">
        <v>15</v>
      </c>
      <c r="D43" s="33" t="s">
        <v>9</v>
      </c>
      <c r="E43" s="22" t="s">
        <v>0</v>
      </c>
      <c r="F43" s="22" t="s">
        <v>16</v>
      </c>
      <c r="G43" s="22" t="s">
        <v>17</v>
      </c>
      <c r="H43" s="5"/>
      <c r="I43" s="5"/>
      <c r="J43" s="5"/>
      <c r="K43" s="5"/>
      <c r="L43" s="5"/>
      <c r="M43" s="5"/>
      <c r="N43" s="5"/>
      <c r="O43" s="5"/>
      <c r="P43" s="14"/>
    </row>
    <row r="44" spans="2:16" ht="63.75" x14ac:dyDescent="0.25">
      <c r="B44" s="13" t="s">
        <v>37</v>
      </c>
      <c r="C44" s="17" t="s">
        <v>73</v>
      </c>
      <c r="D44" s="36" t="s">
        <v>8</v>
      </c>
      <c r="E44" s="17" t="s">
        <v>74</v>
      </c>
      <c r="F44" s="17" t="s">
        <v>24</v>
      </c>
      <c r="G44" s="17" t="s">
        <v>75</v>
      </c>
      <c r="H44" s="5"/>
      <c r="I44" s="5"/>
      <c r="J44" s="5"/>
      <c r="K44" s="5"/>
      <c r="L44" s="5"/>
      <c r="M44" s="5"/>
      <c r="N44" s="5"/>
      <c r="O44" s="5"/>
      <c r="P44" s="14" t="s">
        <v>5</v>
      </c>
    </row>
    <row r="45" spans="2:16" ht="63.75" x14ac:dyDescent="0.25">
      <c r="B45" s="13" t="s">
        <v>20</v>
      </c>
      <c r="C45" s="17" t="s">
        <v>76</v>
      </c>
      <c r="D45" s="36" t="s">
        <v>8</v>
      </c>
      <c r="E45" s="17" t="s">
        <v>77</v>
      </c>
      <c r="F45" s="17" t="s">
        <v>24</v>
      </c>
      <c r="G45" s="17" t="s">
        <v>78</v>
      </c>
      <c r="H45" s="5"/>
      <c r="I45" s="5"/>
      <c r="J45" s="5"/>
      <c r="K45" s="5"/>
      <c r="L45" s="5"/>
      <c r="M45" s="5"/>
      <c r="N45" s="5"/>
      <c r="O45" s="5"/>
      <c r="P45" s="14" t="s">
        <v>47</v>
      </c>
    </row>
    <row r="46" spans="2:16" ht="51" x14ac:dyDescent="0.25">
      <c r="B46" s="13" t="s">
        <v>27</v>
      </c>
      <c r="C46" s="17" t="s">
        <v>79</v>
      </c>
      <c r="D46" s="36" t="s">
        <v>8</v>
      </c>
      <c r="E46" s="17" t="s">
        <v>80</v>
      </c>
      <c r="F46" s="17" t="s">
        <v>8</v>
      </c>
      <c r="G46" s="17" t="s">
        <v>81</v>
      </c>
      <c r="H46" s="5"/>
      <c r="I46" s="5"/>
      <c r="J46" s="5"/>
      <c r="K46" s="5"/>
      <c r="L46" s="5"/>
      <c r="M46" s="5"/>
      <c r="N46" s="5"/>
      <c r="O46" s="5"/>
      <c r="P46" s="14" t="s">
        <v>5</v>
      </c>
    </row>
    <row r="47" spans="2:16" ht="51" x14ac:dyDescent="0.25">
      <c r="B47" s="37" t="s">
        <v>56</v>
      </c>
      <c r="C47" s="16" t="s">
        <v>82</v>
      </c>
      <c r="D47" s="38" t="s">
        <v>8</v>
      </c>
      <c r="E47" s="16" t="s">
        <v>83</v>
      </c>
      <c r="F47" s="16" t="s">
        <v>8</v>
      </c>
      <c r="G47" s="16" t="s">
        <v>84</v>
      </c>
      <c r="H47" s="5"/>
      <c r="I47" s="5"/>
      <c r="J47" s="5"/>
      <c r="K47" s="5"/>
      <c r="L47" s="5"/>
      <c r="M47" s="5"/>
      <c r="N47" s="5"/>
      <c r="O47" s="5"/>
      <c r="P47" s="14" t="s">
        <v>5</v>
      </c>
    </row>
    <row r="48" spans="2:16" ht="38.25" x14ac:dyDescent="0.25">
      <c r="B48" s="13" t="s">
        <v>59</v>
      </c>
      <c r="C48" s="17" t="s">
        <v>85</v>
      </c>
      <c r="D48" s="36" t="s">
        <v>8</v>
      </c>
      <c r="E48" s="17" t="s">
        <v>86</v>
      </c>
      <c r="F48" s="17" t="s">
        <v>8</v>
      </c>
      <c r="G48" s="17" t="s">
        <v>87</v>
      </c>
      <c r="H48" s="5"/>
      <c r="I48" s="5"/>
      <c r="J48" s="5"/>
      <c r="K48" s="5"/>
      <c r="L48" s="5"/>
      <c r="M48" s="5"/>
      <c r="N48" s="5"/>
      <c r="O48" s="5"/>
      <c r="P48" s="14" t="s">
        <v>4</v>
      </c>
    </row>
    <row r="49" spans="2:16" s="8" customFormat="1" ht="38.25" x14ac:dyDescent="0.25">
      <c r="B49" s="142" t="s">
        <v>88</v>
      </c>
      <c r="C49" s="142"/>
      <c r="D49" s="142"/>
      <c r="E49" s="142"/>
      <c r="F49" s="142"/>
      <c r="G49" s="142"/>
      <c r="H49" s="14"/>
      <c r="I49" s="14"/>
      <c r="J49" s="14"/>
      <c r="K49" s="14"/>
      <c r="L49" s="14"/>
      <c r="M49" s="14"/>
      <c r="N49" s="14"/>
      <c r="O49" s="14"/>
      <c r="P49" s="14" t="s">
        <v>4</v>
      </c>
    </row>
    <row r="50" spans="2:16" s="8" customFormat="1" ht="51" x14ac:dyDescent="0.25">
      <c r="B50" s="142" t="s">
        <v>303</v>
      </c>
      <c r="C50" s="142"/>
      <c r="D50" s="142"/>
      <c r="E50" s="142"/>
      <c r="F50" s="142"/>
      <c r="G50" s="142"/>
      <c r="H50" s="14"/>
      <c r="I50" s="14"/>
      <c r="J50" s="14"/>
      <c r="K50" s="14"/>
      <c r="L50" s="14"/>
      <c r="M50" s="14"/>
      <c r="N50" s="14"/>
      <c r="O50" s="14"/>
      <c r="P50" s="14" t="s">
        <v>5</v>
      </c>
    </row>
    <row r="51" spans="2:16" s="8" customFormat="1" ht="51.75" customHeight="1" x14ac:dyDescent="0.25">
      <c r="B51" s="142" t="s">
        <v>304</v>
      </c>
      <c r="C51" s="142"/>
      <c r="D51" s="142"/>
      <c r="E51" s="142"/>
      <c r="F51" s="142"/>
      <c r="G51" s="142"/>
      <c r="H51" s="14"/>
      <c r="I51" s="14"/>
      <c r="J51" s="14"/>
      <c r="K51" s="14"/>
      <c r="L51" s="14"/>
      <c r="M51" s="14"/>
      <c r="N51" s="14"/>
      <c r="O51" s="14"/>
      <c r="P51" s="14"/>
    </row>
    <row r="52" spans="2:16" s="8" customFormat="1" ht="54.75" customHeight="1" x14ac:dyDescent="0.25">
      <c r="B52" s="142" t="s">
        <v>89</v>
      </c>
      <c r="C52" s="142"/>
      <c r="D52" s="142"/>
      <c r="E52" s="142"/>
      <c r="F52" s="142"/>
      <c r="G52" s="142"/>
      <c r="H52" s="14"/>
      <c r="I52" s="14"/>
      <c r="J52" s="14"/>
      <c r="K52" s="14"/>
      <c r="L52" s="14"/>
      <c r="M52" s="14"/>
      <c r="N52" s="14"/>
      <c r="O52" s="14" t="s">
        <v>90</v>
      </c>
      <c r="P52" s="14" t="s">
        <v>4</v>
      </c>
    </row>
    <row r="53" spans="2:16" s="8" customFormat="1" ht="25.5" x14ac:dyDescent="0.25">
      <c r="B53" s="142" t="s">
        <v>91</v>
      </c>
      <c r="C53" s="142"/>
      <c r="D53" s="142"/>
      <c r="E53" s="142"/>
      <c r="F53" s="142"/>
      <c r="G53" s="142"/>
      <c r="H53" s="14"/>
      <c r="I53" s="14"/>
      <c r="J53" s="14"/>
      <c r="K53" s="14"/>
      <c r="L53" s="14"/>
      <c r="M53" s="14"/>
      <c r="N53" s="14"/>
      <c r="O53" s="14"/>
      <c r="P53" s="14" t="s">
        <v>26</v>
      </c>
    </row>
    <row r="54" spans="2:16" s="8" customFormat="1" ht="25.5" x14ac:dyDescent="0.25">
      <c r="B54" s="142" t="s">
        <v>92</v>
      </c>
      <c r="C54" s="142"/>
      <c r="D54" s="142"/>
      <c r="E54" s="142"/>
      <c r="F54" s="142"/>
      <c r="G54" s="142"/>
      <c r="H54" s="14"/>
      <c r="I54" s="14"/>
      <c r="J54" s="14"/>
      <c r="K54" s="14"/>
      <c r="L54" s="14"/>
      <c r="M54" s="14"/>
      <c r="N54" s="14"/>
      <c r="O54" s="14"/>
      <c r="P54" s="14" t="s">
        <v>26</v>
      </c>
    </row>
    <row r="55" spans="2:16" s="8" customFormat="1" ht="63.75" x14ac:dyDescent="0.25">
      <c r="B55" s="142" t="s">
        <v>93</v>
      </c>
      <c r="C55" s="142"/>
      <c r="D55" s="142"/>
      <c r="E55" s="142"/>
      <c r="F55" s="142"/>
      <c r="G55" s="142"/>
      <c r="H55" s="14"/>
      <c r="I55" s="14"/>
      <c r="J55" s="14"/>
      <c r="K55" s="14"/>
      <c r="L55" s="14"/>
      <c r="M55" s="14"/>
      <c r="N55" s="14"/>
      <c r="O55" s="14"/>
      <c r="P55" s="14" t="s">
        <v>47</v>
      </c>
    </row>
    <row r="56" spans="2:16" s="8" customFormat="1" ht="25.5" x14ac:dyDescent="0.25">
      <c r="B56" s="142" t="s">
        <v>94</v>
      </c>
      <c r="C56" s="142"/>
      <c r="D56" s="142"/>
      <c r="E56" s="142"/>
      <c r="F56" s="142"/>
      <c r="G56" s="142"/>
      <c r="H56" s="14"/>
      <c r="I56" s="14"/>
      <c r="J56" s="14"/>
      <c r="K56" s="14"/>
      <c r="L56" s="14"/>
      <c r="M56" s="14"/>
      <c r="N56" s="14"/>
      <c r="O56" s="14"/>
      <c r="P56" s="14" t="s">
        <v>26</v>
      </c>
    </row>
    <row r="57" spans="2:16" s="8" customFormat="1" x14ac:dyDescent="0.25">
      <c r="B57" s="100"/>
      <c r="C57" s="147" t="s">
        <v>95</v>
      </c>
      <c r="D57" s="147"/>
      <c r="E57" s="147"/>
      <c r="F57" s="101" t="s">
        <v>14</v>
      </c>
      <c r="G57" s="100"/>
      <c r="H57" s="14"/>
      <c r="I57" s="14"/>
      <c r="J57" s="14"/>
      <c r="K57" s="14"/>
      <c r="L57" s="14"/>
      <c r="M57" s="14"/>
      <c r="N57" s="14"/>
      <c r="O57" s="14"/>
      <c r="P57" s="14"/>
    </row>
    <row r="58" spans="2:16" ht="51" customHeight="1" x14ac:dyDescent="0.25">
      <c r="B58" s="5"/>
      <c r="C58" s="148" t="s">
        <v>96</v>
      </c>
      <c r="D58" s="148"/>
      <c r="E58" s="148"/>
      <c r="F58" s="102" t="s">
        <v>97</v>
      </c>
      <c r="G58" s="5"/>
      <c r="H58" s="5"/>
      <c r="I58" s="5"/>
      <c r="J58" s="5"/>
      <c r="K58" s="5"/>
      <c r="L58" s="5"/>
      <c r="M58" s="5"/>
      <c r="N58" s="5"/>
      <c r="O58" s="5"/>
      <c r="P58" s="14" t="s">
        <v>26</v>
      </c>
    </row>
    <row r="59" spans="2:16" ht="38.25" customHeight="1" x14ac:dyDescent="0.25">
      <c r="B59" s="5"/>
      <c r="C59" s="147" t="s">
        <v>98</v>
      </c>
      <c r="D59" s="147"/>
      <c r="E59" s="147"/>
      <c r="F59" s="102" t="s">
        <v>99</v>
      </c>
      <c r="G59" s="5"/>
      <c r="H59" s="5"/>
      <c r="I59" s="5"/>
      <c r="J59" s="5"/>
      <c r="K59" s="5"/>
      <c r="L59" s="5"/>
      <c r="M59" s="5"/>
      <c r="N59" s="5"/>
      <c r="O59" s="5"/>
      <c r="P59" s="14" t="s">
        <v>26</v>
      </c>
    </row>
    <row r="60" spans="2:16" ht="38.25" customHeight="1" x14ac:dyDescent="0.25">
      <c r="B60" s="5"/>
      <c r="C60" s="147" t="s">
        <v>100</v>
      </c>
      <c r="D60" s="147"/>
      <c r="E60" s="147"/>
      <c r="F60" s="102" t="s">
        <v>101</v>
      </c>
      <c r="G60" s="5"/>
      <c r="H60" s="5"/>
      <c r="I60" s="5"/>
      <c r="J60" s="5"/>
      <c r="K60" s="5"/>
      <c r="L60" s="5"/>
      <c r="M60" s="5"/>
      <c r="N60" s="5"/>
      <c r="O60" s="5"/>
      <c r="P60" s="14" t="s">
        <v>26</v>
      </c>
    </row>
    <row r="61" spans="2:16" x14ac:dyDescent="0.25">
      <c r="B61" s="5"/>
      <c r="C61" s="5"/>
      <c r="D61" s="21"/>
      <c r="E61" s="21"/>
      <c r="F61" s="5"/>
      <c r="G61" s="5"/>
      <c r="H61" s="5"/>
      <c r="I61" s="5"/>
      <c r="J61" s="5"/>
      <c r="K61" s="5"/>
      <c r="L61" s="5"/>
      <c r="M61" s="5"/>
      <c r="N61" s="5"/>
      <c r="O61" s="5"/>
      <c r="P61" s="14"/>
    </row>
    <row r="63" spans="2:16" x14ac:dyDescent="0.25">
      <c r="B63" s="5"/>
      <c r="C63" s="14" t="s">
        <v>102</v>
      </c>
      <c r="D63" s="28"/>
      <c r="E63" s="14"/>
      <c r="F63" s="14"/>
      <c r="G63" s="14"/>
      <c r="H63" s="5"/>
      <c r="I63" s="5"/>
      <c r="J63" s="5"/>
      <c r="K63" s="5"/>
      <c r="L63" s="5"/>
      <c r="M63" s="5"/>
      <c r="N63" s="5"/>
      <c r="O63" s="5"/>
      <c r="P63" s="14"/>
    </row>
    <row r="65" spans="2:16" ht="25.5" x14ac:dyDescent="0.25">
      <c r="B65" s="20" t="s">
        <v>7</v>
      </c>
      <c r="C65" s="22" t="s">
        <v>15</v>
      </c>
      <c r="D65" s="33" t="s">
        <v>9</v>
      </c>
      <c r="E65" s="22" t="s">
        <v>0</v>
      </c>
      <c r="F65" s="22" t="s">
        <v>16</v>
      </c>
      <c r="G65" s="22" t="s">
        <v>17</v>
      </c>
      <c r="H65" s="5"/>
      <c r="I65" s="5"/>
      <c r="J65" s="5"/>
      <c r="K65" s="5"/>
      <c r="L65" s="5"/>
      <c r="M65" s="5"/>
      <c r="N65" s="5"/>
      <c r="O65" s="5"/>
      <c r="P65" s="14"/>
    </row>
    <row r="66" spans="2:16" ht="63.75" x14ac:dyDescent="0.25">
      <c r="B66" s="13" t="s">
        <v>37</v>
      </c>
      <c r="C66" s="17" t="s">
        <v>103</v>
      </c>
      <c r="D66" s="18">
        <f>ROUND((1/12)*0.05,4)</f>
        <v>4.1999999999999997E-3</v>
      </c>
      <c r="E66" s="17" t="s">
        <v>104</v>
      </c>
      <c r="F66" s="17" t="s">
        <v>40</v>
      </c>
      <c r="G66" s="17" t="s">
        <v>105</v>
      </c>
      <c r="H66" s="5"/>
      <c r="I66" s="5"/>
      <c r="J66" s="5"/>
      <c r="K66" s="5"/>
      <c r="L66" s="5"/>
      <c r="M66" s="5"/>
      <c r="N66" s="5"/>
      <c r="O66" s="5"/>
      <c r="P66" s="14" t="s">
        <v>5</v>
      </c>
    </row>
    <row r="67" spans="2:16" ht="51" x14ac:dyDescent="0.25">
      <c r="B67" s="13" t="s">
        <v>20</v>
      </c>
      <c r="C67" s="17" t="s">
        <v>106</v>
      </c>
      <c r="D67" s="18">
        <f>D66*D36</f>
        <v>3.3599999999999998E-4</v>
      </c>
      <c r="E67" s="17" t="str">
        <f>CONCATENATE("percentual do aviso prévio indenizado x alíquota do FGTS =
",D66*100,"% x ",D36*100,"% = ",ROUND((D66*D36)*100,2),"%")</f>
        <v>percentual do aviso prévio indenizado x alíquota do FGTS =
0,42% x 8% = 0,03%</v>
      </c>
      <c r="F67" s="17" t="s">
        <v>40</v>
      </c>
      <c r="G67" s="17" t="s">
        <v>107</v>
      </c>
      <c r="H67" s="5"/>
      <c r="I67" s="5"/>
      <c r="J67" s="5"/>
      <c r="K67" s="5"/>
      <c r="L67" s="5"/>
      <c r="M67" s="5"/>
      <c r="N67" s="5"/>
      <c r="O67" s="5"/>
      <c r="P67" s="14" t="s">
        <v>5</v>
      </c>
    </row>
    <row r="68" spans="2:16" ht="76.5" x14ac:dyDescent="0.25">
      <c r="B68" s="13" t="s">
        <v>27</v>
      </c>
      <c r="C68" s="17" t="s">
        <v>108</v>
      </c>
      <c r="D68" s="19">
        <f>ROUND((((1+1/12+0.121)*0.08)*0.4)*0.9,4)</f>
        <v>3.4700000000000002E-2</v>
      </c>
      <c r="E68" s="41" t="s">
        <v>109</v>
      </c>
      <c r="F68" s="17" t="s">
        <v>40</v>
      </c>
      <c r="G68" s="17" t="s">
        <v>110</v>
      </c>
      <c r="H68" s="5"/>
      <c r="I68" s="5"/>
      <c r="J68" s="5"/>
      <c r="K68" s="5"/>
      <c r="L68" s="5"/>
      <c r="M68" s="5"/>
      <c r="N68" s="5"/>
      <c r="O68" s="5"/>
      <c r="P68" s="14" t="s">
        <v>4</v>
      </c>
    </row>
    <row r="69" spans="2:16" ht="76.5" x14ac:dyDescent="0.25">
      <c r="B69" s="13" t="s">
        <v>56</v>
      </c>
      <c r="C69" s="17" t="s">
        <v>111</v>
      </c>
      <c r="D69" s="18">
        <f>ROUND(((1/30)*7)/12,4)</f>
        <v>1.9400000000000001E-2</v>
      </c>
      <c r="E69" s="17" t="s">
        <v>112</v>
      </c>
      <c r="F69" s="17" t="s">
        <v>40</v>
      </c>
      <c r="G69" s="17" t="s">
        <v>113</v>
      </c>
      <c r="H69" s="5"/>
      <c r="I69" s="5"/>
      <c r="J69" s="5"/>
      <c r="K69" s="5"/>
      <c r="L69" s="5"/>
      <c r="M69" s="5"/>
      <c r="N69" s="5"/>
      <c r="O69" s="5"/>
      <c r="P69" s="14" t="s">
        <v>47</v>
      </c>
    </row>
    <row r="70" spans="2:16" ht="51" x14ac:dyDescent="0.25">
      <c r="B70" s="13" t="s">
        <v>59</v>
      </c>
      <c r="C70" s="17" t="s">
        <v>114</v>
      </c>
      <c r="D70" s="18" t="e">
        <f>ROUND(D69*D37,4)</f>
        <v>#REF!</v>
      </c>
      <c r="E70" s="16" t="e">
        <f>CONCATENATE("percentual do aviso prévio trabalhado x percentual total do submódulo 2.2 = 
",D69*100,"% x ",D37*100,"% = ",ROUND((D69*D37)*100,2),"%")</f>
        <v>#REF!</v>
      </c>
      <c r="F70" s="17" t="s">
        <v>40</v>
      </c>
      <c r="G70" s="17" t="s">
        <v>8</v>
      </c>
      <c r="H70" s="5"/>
      <c r="I70" s="5"/>
      <c r="J70" s="5"/>
      <c r="K70" s="5"/>
      <c r="L70" s="5"/>
      <c r="M70" s="5"/>
      <c r="N70" s="5"/>
      <c r="O70" s="5"/>
      <c r="P70" s="14" t="s">
        <v>5</v>
      </c>
    </row>
    <row r="71" spans="2:16" ht="114.75" x14ac:dyDescent="0.25">
      <c r="B71" s="37" t="s">
        <v>62</v>
      </c>
      <c r="C71" s="16" t="s">
        <v>115</v>
      </c>
      <c r="D71" s="42">
        <f>ROUND(0.04-0.0347,4)</f>
        <v>5.3E-3</v>
      </c>
      <c r="E71" s="17" t="s">
        <v>116</v>
      </c>
      <c r="F71" s="43" t="s">
        <v>40</v>
      </c>
      <c r="G71" s="17" t="s">
        <v>117</v>
      </c>
      <c r="H71" s="5"/>
      <c r="I71" s="5"/>
      <c r="J71" s="5"/>
      <c r="K71" s="5"/>
      <c r="L71" s="5"/>
      <c r="M71" s="5"/>
      <c r="N71" s="5"/>
      <c r="O71" s="5"/>
      <c r="P71" s="14" t="s">
        <v>118</v>
      </c>
    </row>
    <row r="72" spans="2:16" x14ac:dyDescent="0.25">
      <c r="B72" s="144" t="s">
        <v>1</v>
      </c>
      <c r="C72" s="144"/>
      <c r="D72" s="39" t="e">
        <f>SUM(D66:D71)</f>
        <v>#REF!</v>
      </c>
      <c r="E72" s="14"/>
      <c r="F72" s="14"/>
      <c r="G72" s="14"/>
      <c r="H72" s="5"/>
      <c r="I72" s="5"/>
      <c r="J72" s="5"/>
      <c r="K72" s="5"/>
      <c r="L72" s="5"/>
      <c r="M72" s="5"/>
      <c r="N72" s="5"/>
      <c r="O72" s="5"/>
      <c r="P72" s="14"/>
    </row>
    <row r="73" spans="2:16" s="8" customFormat="1" ht="61.5" customHeight="1" x14ac:dyDescent="0.25">
      <c r="B73" s="142" t="s">
        <v>119</v>
      </c>
      <c r="C73" s="142"/>
      <c r="D73" s="142"/>
      <c r="E73" s="142"/>
      <c r="F73" s="142"/>
      <c r="G73" s="142"/>
      <c r="H73" s="14"/>
      <c r="I73" s="14"/>
      <c r="J73" s="14"/>
      <c r="K73" s="14"/>
      <c r="L73" s="14"/>
      <c r="M73" s="14"/>
      <c r="N73" s="14"/>
      <c r="O73" s="14"/>
      <c r="P73" s="14" t="s">
        <v>5</v>
      </c>
    </row>
    <row r="74" spans="2:16" s="8" customFormat="1" ht="49.5" customHeight="1" x14ac:dyDescent="0.25">
      <c r="B74" s="142" t="s">
        <v>120</v>
      </c>
      <c r="C74" s="142"/>
      <c r="D74" s="142"/>
      <c r="E74" s="142"/>
      <c r="F74" s="142"/>
      <c r="G74" s="142"/>
      <c r="H74" s="14"/>
      <c r="I74" s="14"/>
      <c r="J74" s="14"/>
      <c r="K74" s="14"/>
      <c r="L74" s="14"/>
      <c r="M74" s="14"/>
      <c r="N74" s="14"/>
      <c r="O74" s="14"/>
      <c r="P74" s="14" t="s">
        <v>4</v>
      </c>
    </row>
    <row r="75" spans="2:16" s="8" customFormat="1" ht="49.5" customHeight="1" x14ac:dyDescent="0.25">
      <c r="B75" s="142" t="s">
        <v>121</v>
      </c>
      <c r="C75" s="142"/>
      <c r="D75" s="142"/>
      <c r="E75" s="142"/>
      <c r="F75" s="142"/>
      <c r="G75" s="142"/>
      <c r="H75" s="14"/>
      <c r="I75" s="14"/>
      <c r="J75" s="14"/>
      <c r="K75" s="14"/>
      <c r="L75" s="14"/>
      <c r="M75" s="14"/>
      <c r="N75" s="14"/>
      <c r="O75" s="14"/>
      <c r="P75" s="14" t="s">
        <v>5</v>
      </c>
    </row>
    <row r="76" spans="2:16" s="8" customFormat="1" ht="63" customHeight="1" x14ac:dyDescent="0.25">
      <c r="B76" s="142" t="s">
        <v>122</v>
      </c>
      <c r="C76" s="142"/>
      <c r="D76" s="142"/>
      <c r="E76" s="142"/>
      <c r="F76" s="142"/>
      <c r="G76" s="142"/>
      <c r="H76" s="14"/>
      <c r="I76" s="14"/>
      <c r="J76" s="14"/>
      <c r="K76" s="14"/>
      <c r="L76" s="14"/>
      <c r="M76" s="14"/>
      <c r="N76" s="14"/>
      <c r="O76" s="14"/>
      <c r="P76" s="14" t="s">
        <v>5</v>
      </c>
    </row>
    <row r="77" spans="2:16" s="8" customFormat="1" ht="24" customHeight="1" x14ac:dyDescent="0.25">
      <c r="B77" s="146" t="s">
        <v>123</v>
      </c>
      <c r="C77" s="146"/>
      <c r="D77" s="146"/>
      <c r="E77" s="146"/>
      <c r="F77" s="146"/>
      <c r="G77" s="146"/>
      <c r="H77" s="14"/>
      <c r="I77" s="14"/>
      <c r="J77" s="14"/>
      <c r="K77" s="14"/>
      <c r="L77" s="14"/>
      <c r="M77" s="14"/>
      <c r="N77" s="14"/>
      <c r="O77" s="14"/>
      <c r="P77" s="14" t="s">
        <v>2</v>
      </c>
    </row>
    <row r="78" spans="2:16" s="8" customFormat="1" ht="90" customHeight="1" x14ac:dyDescent="0.25">
      <c r="B78" s="142" t="s">
        <v>124</v>
      </c>
      <c r="C78" s="142"/>
      <c r="D78" s="142"/>
      <c r="E78" s="142"/>
      <c r="F78" s="142"/>
      <c r="G78" s="142"/>
      <c r="H78" s="14"/>
      <c r="I78" s="14"/>
      <c r="J78" s="14"/>
      <c r="K78" s="14"/>
      <c r="L78" s="14"/>
      <c r="M78" s="14"/>
      <c r="N78" s="14"/>
      <c r="O78" s="14"/>
      <c r="P78" s="14" t="s">
        <v>125</v>
      </c>
    </row>
    <row r="79" spans="2:16" s="8" customFormat="1" ht="140.25" x14ac:dyDescent="0.25">
      <c r="B79" s="142" t="s">
        <v>126</v>
      </c>
      <c r="C79" s="146"/>
      <c r="D79" s="146"/>
      <c r="E79" s="146"/>
      <c r="F79" s="146"/>
      <c r="G79" s="146"/>
      <c r="H79" s="14"/>
      <c r="I79" s="14"/>
      <c r="J79" s="14"/>
      <c r="K79" s="14"/>
      <c r="L79" s="14"/>
      <c r="M79" s="14"/>
      <c r="N79" s="14"/>
      <c r="O79" s="14"/>
      <c r="P79" s="14" t="s">
        <v>127</v>
      </c>
    </row>
    <row r="82" spans="2:16" x14ac:dyDescent="0.25">
      <c r="B82" s="5"/>
      <c r="C82" s="14" t="s">
        <v>128</v>
      </c>
      <c r="D82" s="28"/>
      <c r="E82" s="14"/>
      <c r="F82" s="14"/>
      <c r="G82" s="14"/>
      <c r="H82" s="5"/>
      <c r="I82" s="5"/>
      <c r="J82" s="5"/>
      <c r="K82" s="5"/>
      <c r="L82" s="5"/>
      <c r="M82" s="5"/>
      <c r="N82" s="5"/>
      <c r="O82" s="5"/>
      <c r="P82" s="14"/>
    </row>
    <row r="84" spans="2:16" x14ac:dyDescent="0.25">
      <c r="B84" s="5"/>
      <c r="C84" s="5" t="s">
        <v>129</v>
      </c>
      <c r="D84" s="28"/>
      <c r="E84" s="14"/>
      <c r="F84" s="14"/>
      <c r="G84" s="14"/>
      <c r="H84" s="5"/>
      <c r="I84" s="5"/>
      <c r="J84" s="5"/>
      <c r="K84" s="5"/>
      <c r="L84" s="5"/>
      <c r="M84" s="5"/>
      <c r="N84" s="5"/>
      <c r="O84" s="5"/>
      <c r="P84" s="14"/>
    </row>
    <row r="86" spans="2:16" ht="25.5" x14ac:dyDescent="0.25">
      <c r="B86" s="20" t="s">
        <v>7</v>
      </c>
      <c r="C86" s="22" t="s">
        <v>15</v>
      </c>
      <c r="D86" s="33" t="s">
        <v>9</v>
      </c>
      <c r="E86" s="22" t="s">
        <v>36</v>
      </c>
      <c r="F86" s="22" t="s">
        <v>16</v>
      </c>
      <c r="G86" s="22" t="s">
        <v>17</v>
      </c>
      <c r="H86" s="5"/>
      <c r="I86" s="5"/>
      <c r="J86" s="5"/>
      <c r="K86" s="5"/>
      <c r="L86" s="5"/>
      <c r="M86" s="5"/>
      <c r="N86" s="5"/>
      <c r="O86" s="5"/>
      <c r="P86" s="14"/>
    </row>
    <row r="87" spans="2:16" ht="76.5" x14ac:dyDescent="0.25">
      <c r="B87" s="13" t="s">
        <v>37</v>
      </c>
      <c r="C87" s="17" t="s">
        <v>130</v>
      </c>
      <c r="D87" s="18">
        <f>ROUND(((1+1+(1/3))*(1/12))/12,4)</f>
        <v>1.6199999999999999E-2</v>
      </c>
      <c r="E87" s="17" t="s">
        <v>131</v>
      </c>
      <c r="F87" s="17" t="s">
        <v>40</v>
      </c>
      <c r="G87" s="17" t="s">
        <v>44</v>
      </c>
      <c r="H87" s="5"/>
      <c r="I87" s="5"/>
      <c r="J87" s="5"/>
      <c r="K87" s="5"/>
      <c r="L87" s="11"/>
      <c r="M87" s="5"/>
      <c r="N87" s="5"/>
      <c r="O87" s="5"/>
      <c r="P87" s="14" t="s">
        <v>26</v>
      </c>
    </row>
    <row r="88" spans="2:16" ht="38.25" x14ac:dyDescent="0.25">
      <c r="B88" s="13" t="s">
        <v>20</v>
      </c>
      <c r="C88" s="17" t="s">
        <v>132</v>
      </c>
      <c r="D88" s="18">
        <f>ROUND(((2.96/30)/12),4)</f>
        <v>8.2000000000000007E-3</v>
      </c>
      <c r="E88" s="17" t="s">
        <v>133</v>
      </c>
      <c r="F88" s="17" t="s">
        <v>40</v>
      </c>
      <c r="G88" s="17" t="s">
        <v>134</v>
      </c>
      <c r="H88" s="5"/>
      <c r="I88" s="5"/>
      <c r="J88" s="5"/>
      <c r="K88" s="5"/>
      <c r="L88" s="5"/>
      <c r="M88" s="5"/>
      <c r="N88" s="5"/>
      <c r="O88" s="5"/>
      <c r="P88" s="14" t="s">
        <v>26</v>
      </c>
    </row>
    <row r="89" spans="2:16" ht="51" x14ac:dyDescent="0.25">
      <c r="B89" s="13" t="s">
        <v>27</v>
      </c>
      <c r="C89" s="17" t="s">
        <v>135</v>
      </c>
      <c r="D89" s="18">
        <f>ROUND(((5/30)/12)*0.015,4)</f>
        <v>2.0000000000000001E-4</v>
      </c>
      <c r="E89" s="17" t="s">
        <v>136</v>
      </c>
      <c r="F89" s="17" t="s">
        <v>40</v>
      </c>
      <c r="G89" s="17" t="s">
        <v>137</v>
      </c>
      <c r="H89" s="5"/>
      <c r="I89" s="5"/>
      <c r="J89" s="5"/>
      <c r="K89" s="5"/>
      <c r="L89" s="5"/>
      <c r="M89" s="5"/>
      <c r="N89" s="5"/>
      <c r="O89" s="5"/>
      <c r="P89" s="14" t="s">
        <v>5</v>
      </c>
    </row>
    <row r="90" spans="2:16" ht="51" x14ac:dyDescent="0.25">
      <c r="B90" s="13" t="s">
        <v>56</v>
      </c>
      <c r="C90" s="17" t="s">
        <v>138</v>
      </c>
      <c r="D90" s="18">
        <f>ROUND(((15/30)/12)*0.0078,4)</f>
        <v>2.9999999999999997E-4</v>
      </c>
      <c r="E90" s="17" t="s">
        <v>139</v>
      </c>
      <c r="F90" s="17" t="s">
        <v>40</v>
      </c>
      <c r="G90" s="17" t="s">
        <v>140</v>
      </c>
      <c r="H90" s="5"/>
      <c r="I90" s="5"/>
      <c r="J90" s="5"/>
      <c r="K90" s="5"/>
      <c r="L90" s="5"/>
      <c r="M90" s="5"/>
      <c r="N90" s="5"/>
      <c r="O90" s="5"/>
      <c r="P90" s="14" t="s">
        <v>5</v>
      </c>
    </row>
    <row r="91" spans="2:16" ht="51" x14ac:dyDescent="0.25">
      <c r="B91" s="37" t="s">
        <v>59</v>
      </c>
      <c r="C91" s="16" t="s">
        <v>141</v>
      </c>
      <c r="D91" s="19">
        <f>ROUND(((1+1/3)/12)*(4/12)*0.02,4)</f>
        <v>6.9999999999999999E-4</v>
      </c>
      <c r="E91" s="16" t="s">
        <v>142</v>
      </c>
      <c r="F91" s="16" t="s">
        <v>40</v>
      </c>
      <c r="G91" s="16" t="s">
        <v>143</v>
      </c>
      <c r="H91" s="5"/>
      <c r="I91" s="5"/>
      <c r="J91" s="5"/>
      <c r="K91" s="5"/>
      <c r="L91" s="5"/>
      <c r="M91" s="5"/>
      <c r="N91" s="5"/>
      <c r="O91" s="5"/>
      <c r="P91" s="14" t="s">
        <v>5</v>
      </c>
    </row>
    <row r="92" spans="2:16" ht="38.25" x14ac:dyDescent="0.25">
      <c r="B92" s="44" t="s">
        <v>62</v>
      </c>
      <c r="C92" s="17" t="s">
        <v>144</v>
      </c>
      <c r="D92" s="36">
        <v>0</v>
      </c>
      <c r="E92" s="17" t="s">
        <v>8</v>
      </c>
      <c r="F92" s="17" t="s">
        <v>40</v>
      </c>
      <c r="G92" s="17" t="s">
        <v>8</v>
      </c>
      <c r="H92" s="5"/>
      <c r="I92" s="5"/>
      <c r="J92" s="5"/>
      <c r="K92" s="5"/>
      <c r="L92" s="5"/>
      <c r="M92" s="5"/>
      <c r="N92" s="5"/>
      <c r="O92" s="5"/>
      <c r="P92" s="14"/>
    </row>
    <row r="93" spans="2:16" x14ac:dyDescent="0.25">
      <c r="B93" s="144" t="s">
        <v>1</v>
      </c>
      <c r="C93" s="149"/>
      <c r="D93" s="45">
        <f>SUM(D87:D92)</f>
        <v>2.5599999999999998E-2</v>
      </c>
      <c r="E93" s="14"/>
      <c r="F93" s="14"/>
      <c r="G93" s="14"/>
      <c r="H93" s="5"/>
      <c r="I93" s="5"/>
      <c r="J93" s="5"/>
      <c r="K93" s="5"/>
      <c r="L93" s="5"/>
      <c r="M93" s="5"/>
      <c r="N93" s="5"/>
      <c r="O93" s="5"/>
      <c r="P93" s="14"/>
    </row>
    <row r="94" spans="2:16" ht="75" customHeight="1" x14ac:dyDescent="0.25">
      <c r="B94" s="145" t="s">
        <v>145</v>
      </c>
      <c r="C94" s="145"/>
      <c r="D94" s="145"/>
      <c r="E94" s="145"/>
      <c r="F94" s="145"/>
      <c r="G94" s="145"/>
      <c r="H94" s="5"/>
      <c r="I94" s="5"/>
      <c r="J94" s="5"/>
      <c r="K94" s="5"/>
      <c r="L94" s="5"/>
      <c r="M94" s="5"/>
      <c r="N94" s="5"/>
      <c r="O94" s="5"/>
      <c r="P94" s="14" t="s">
        <v>47</v>
      </c>
    </row>
    <row r="95" spans="2:16" ht="33" customHeight="1" x14ac:dyDescent="0.25">
      <c r="B95" s="145" t="s">
        <v>146</v>
      </c>
      <c r="C95" s="145"/>
      <c r="D95" s="145"/>
      <c r="E95" s="145"/>
      <c r="F95" s="145"/>
      <c r="G95" s="145"/>
      <c r="H95" s="5"/>
      <c r="I95" s="5"/>
      <c r="J95" s="5"/>
      <c r="K95" s="5"/>
      <c r="L95" s="5"/>
      <c r="M95" s="5"/>
      <c r="N95" s="5"/>
      <c r="O95" s="5"/>
      <c r="P95" s="14" t="s">
        <v>26</v>
      </c>
    </row>
    <row r="96" spans="2:16" ht="51" x14ac:dyDescent="0.25">
      <c r="B96" s="145" t="s">
        <v>147</v>
      </c>
      <c r="C96" s="145"/>
      <c r="D96" s="145"/>
      <c r="E96" s="145"/>
      <c r="F96" s="145"/>
      <c r="G96" s="145"/>
      <c r="H96" s="5"/>
      <c r="I96" s="5"/>
      <c r="J96" s="5"/>
      <c r="K96" s="5"/>
      <c r="L96" s="5"/>
      <c r="M96" s="5"/>
      <c r="N96" s="5"/>
      <c r="O96" s="5"/>
      <c r="P96" s="14" t="s">
        <v>5</v>
      </c>
    </row>
    <row r="97" spans="2:16" ht="56.25" customHeight="1" x14ac:dyDescent="0.25">
      <c r="B97" s="145" t="s">
        <v>148</v>
      </c>
      <c r="C97" s="145"/>
      <c r="D97" s="145"/>
      <c r="E97" s="145"/>
      <c r="F97" s="145"/>
      <c r="G97" s="145"/>
      <c r="H97" s="5"/>
      <c r="I97" s="5"/>
      <c r="J97" s="5"/>
      <c r="K97" s="5"/>
      <c r="L97" s="5"/>
      <c r="M97" s="5"/>
      <c r="N97" s="5"/>
      <c r="O97" s="5"/>
      <c r="P97" s="14" t="s">
        <v>5</v>
      </c>
    </row>
    <row r="98" spans="2:16" ht="57.75" customHeight="1" x14ac:dyDescent="0.25">
      <c r="B98" s="145" t="s">
        <v>149</v>
      </c>
      <c r="C98" s="145"/>
      <c r="D98" s="145"/>
      <c r="E98" s="145"/>
      <c r="F98" s="145"/>
      <c r="G98" s="145"/>
      <c r="H98" s="5"/>
      <c r="I98" s="5"/>
      <c r="J98" s="5"/>
      <c r="K98" s="5"/>
      <c r="L98" s="5"/>
      <c r="M98" s="5"/>
      <c r="N98" s="5"/>
      <c r="O98" s="5"/>
      <c r="P98" s="14" t="s">
        <v>5</v>
      </c>
    </row>
    <row r="99" spans="2:16" ht="96.75" customHeight="1" x14ac:dyDescent="0.25">
      <c r="B99" s="145" t="s">
        <v>150</v>
      </c>
      <c r="C99" s="145"/>
      <c r="D99" s="145"/>
      <c r="E99" s="145"/>
      <c r="F99" s="145"/>
      <c r="G99" s="145"/>
      <c r="H99" s="5"/>
      <c r="I99" s="5"/>
      <c r="J99" s="5"/>
      <c r="K99" s="5"/>
      <c r="L99" s="5"/>
      <c r="M99" s="5"/>
      <c r="N99" s="5"/>
      <c r="O99" s="5"/>
      <c r="P99" s="14" t="s">
        <v>3</v>
      </c>
    </row>
    <row r="100" spans="2:16" ht="140.25" x14ac:dyDescent="0.25">
      <c r="B100" s="145" t="s">
        <v>151</v>
      </c>
      <c r="C100" s="145"/>
      <c r="D100" s="145"/>
      <c r="E100" s="145"/>
      <c r="F100" s="145"/>
      <c r="G100" s="145"/>
      <c r="H100" s="5"/>
      <c r="I100" s="5"/>
      <c r="J100" s="5"/>
      <c r="K100" s="5"/>
      <c r="L100" s="5"/>
      <c r="M100" s="5"/>
      <c r="N100" s="5"/>
      <c r="O100" s="5"/>
      <c r="P100" s="14" t="s">
        <v>127</v>
      </c>
    </row>
    <row r="103" spans="2:16" x14ac:dyDescent="0.25">
      <c r="B103" s="5"/>
      <c r="C103" s="14" t="s">
        <v>152</v>
      </c>
      <c r="D103" s="28"/>
      <c r="E103" s="14"/>
      <c r="F103" s="14"/>
      <c r="G103" s="14"/>
      <c r="H103" s="5"/>
      <c r="I103" s="5"/>
      <c r="J103" s="5"/>
      <c r="K103" s="5"/>
      <c r="L103" s="5"/>
      <c r="M103" s="5"/>
      <c r="N103" s="5"/>
      <c r="O103" s="5"/>
      <c r="P103" s="14"/>
    </row>
    <row r="105" spans="2:16" ht="25.5" x14ac:dyDescent="0.25">
      <c r="B105" s="20" t="s">
        <v>7</v>
      </c>
      <c r="C105" s="22" t="s">
        <v>15</v>
      </c>
      <c r="D105" s="33" t="s">
        <v>9</v>
      </c>
      <c r="E105" s="22" t="s">
        <v>36</v>
      </c>
      <c r="F105" s="22" t="s">
        <v>16</v>
      </c>
      <c r="G105" s="22" t="s">
        <v>17</v>
      </c>
      <c r="H105" s="5"/>
      <c r="I105" s="5"/>
      <c r="J105" s="5"/>
      <c r="K105" s="5"/>
      <c r="L105" s="5"/>
      <c r="M105" s="5"/>
      <c r="N105" s="5"/>
      <c r="O105" s="5"/>
      <c r="P105" s="14"/>
    </row>
    <row r="106" spans="2:16" ht="51" x14ac:dyDescent="0.25">
      <c r="B106" s="13" t="s">
        <v>37</v>
      </c>
      <c r="C106" s="17" t="s">
        <v>153</v>
      </c>
      <c r="D106" s="36">
        <v>0</v>
      </c>
      <c r="E106" s="17" t="s">
        <v>8</v>
      </c>
      <c r="F106" s="17" t="s">
        <v>8</v>
      </c>
      <c r="G106" s="17" t="s">
        <v>154</v>
      </c>
      <c r="H106" s="5"/>
      <c r="I106" s="5"/>
      <c r="J106" s="5"/>
      <c r="K106" s="5"/>
      <c r="L106" s="5"/>
      <c r="M106" s="5"/>
      <c r="N106" s="5"/>
      <c r="O106" s="5"/>
      <c r="P106" s="46" t="s">
        <v>4</v>
      </c>
    </row>
    <row r="107" spans="2:16" ht="25.5" x14ac:dyDescent="0.25">
      <c r="B107" s="150" t="s">
        <v>155</v>
      </c>
      <c r="C107" s="150"/>
      <c r="D107" s="150"/>
      <c r="E107" s="150"/>
      <c r="F107" s="150"/>
      <c r="G107" s="150"/>
      <c r="H107" s="5"/>
      <c r="I107" s="5"/>
      <c r="J107" s="5"/>
      <c r="K107" s="5"/>
      <c r="L107" s="5"/>
      <c r="M107" s="5"/>
      <c r="N107" s="5"/>
      <c r="O107" s="5"/>
      <c r="P107" s="14" t="s">
        <v>26</v>
      </c>
    </row>
    <row r="110" spans="2:16" x14ac:dyDescent="0.25">
      <c r="B110" s="5"/>
      <c r="C110" s="14" t="s">
        <v>156</v>
      </c>
      <c r="D110" s="28"/>
      <c r="E110" s="14"/>
      <c r="F110" s="14"/>
      <c r="G110" s="14"/>
      <c r="H110" s="5"/>
      <c r="I110" s="5"/>
      <c r="J110" s="5"/>
      <c r="K110" s="5"/>
      <c r="L110" s="5"/>
      <c r="M110" s="5"/>
      <c r="N110" s="5"/>
      <c r="O110" s="5"/>
      <c r="P110" s="14"/>
    </row>
    <row r="112" spans="2:16" ht="25.5" x14ac:dyDescent="0.25">
      <c r="B112" s="20" t="s">
        <v>7</v>
      </c>
      <c r="C112" s="22" t="s">
        <v>15</v>
      </c>
      <c r="D112" s="33"/>
      <c r="E112" s="22" t="s">
        <v>0</v>
      </c>
      <c r="F112" s="22" t="s">
        <v>16</v>
      </c>
      <c r="G112" s="22" t="s">
        <v>17</v>
      </c>
      <c r="H112" s="5"/>
      <c r="I112" s="5"/>
      <c r="J112" s="5"/>
      <c r="K112" s="5"/>
      <c r="L112" s="5"/>
      <c r="M112" s="5"/>
      <c r="N112" s="5"/>
      <c r="O112" s="5"/>
      <c r="P112" s="14"/>
    </row>
    <row r="113" spans="2:16" ht="51" x14ac:dyDescent="0.25">
      <c r="B113" s="13" t="s">
        <v>37</v>
      </c>
      <c r="C113" s="17" t="s">
        <v>157</v>
      </c>
      <c r="D113" s="36"/>
      <c r="E113" s="17" t="s">
        <v>158</v>
      </c>
      <c r="F113" s="17" t="s">
        <v>159</v>
      </c>
      <c r="G113" s="17" t="s">
        <v>8</v>
      </c>
      <c r="H113" s="5"/>
      <c r="I113" s="5"/>
      <c r="J113" s="5"/>
      <c r="K113" s="5"/>
      <c r="L113" s="5"/>
      <c r="M113" s="5"/>
      <c r="N113" s="5"/>
      <c r="O113" s="5"/>
      <c r="P113" s="14" t="s">
        <v>5</v>
      </c>
    </row>
    <row r="114" spans="2:16" ht="51" x14ac:dyDescent="0.25">
      <c r="B114" s="13" t="s">
        <v>20</v>
      </c>
      <c r="C114" s="17" t="s">
        <v>308</v>
      </c>
      <c r="D114" s="36"/>
      <c r="E114" s="17" t="s">
        <v>160</v>
      </c>
      <c r="F114" s="17" t="s">
        <v>161</v>
      </c>
      <c r="G114" s="17" t="s">
        <v>8</v>
      </c>
      <c r="H114" s="5"/>
      <c r="I114" s="5"/>
      <c r="J114" s="5"/>
      <c r="K114" s="5"/>
      <c r="L114" s="5"/>
      <c r="M114" s="5"/>
      <c r="N114" s="5"/>
      <c r="O114" s="5"/>
      <c r="P114" s="14" t="s">
        <v>2</v>
      </c>
    </row>
    <row r="115" spans="2:16" ht="38.25" x14ac:dyDescent="0.25">
      <c r="B115" s="37" t="s">
        <v>27</v>
      </c>
      <c r="C115" s="16" t="s">
        <v>306</v>
      </c>
      <c r="D115" s="38"/>
      <c r="E115" s="16" t="s">
        <v>162</v>
      </c>
      <c r="F115" s="16" t="s">
        <v>163</v>
      </c>
      <c r="G115" s="16" t="s">
        <v>8</v>
      </c>
      <c r="H115" s="5"/>
      <c r="I115" s="5"/>
      <c r="J115" s="5"/>
      <c r="K115" s="5"/>
      <c r="L115" s="5"/>
      <c r="M115" s="5"/>
      <c r="N115" s="5"/>
      <c r="O115" s="5"/>
      <c r="P115" s="14" t="s">
        <v>2</v>
      </c>
    </row>
    <row r="116" spans="2:16" ht="51" x14ac:dyDescent="0.25">
      <c r="B116" s="13" t="s">
        <v>56</v>
      </c>
      <c r="C116" s="17" t="s">
        <v>307</v>
      </c>
      <c r="D116" s="36"/>
      <c r="E116" s="17" t="s">
        <v>164</v>
      </c>
      <c r="F116" s="17" t="s">
        <v>165</v>
      </c>
      <c r="G116" s="17" t="s">
        <v>8</v>
      </c>
      <c r="H116" s="5"/>
      <c r="I116" s="5"/>
      <c r="J116" s="5"/>
      <c r="K116" s="5"/>
      <c r="L116" s="5"/>
      <c r="M116" s="5"/>
      <c r="N116" s="5"/>
      <c r="O116" s="5"/>
      <c r="P116" s="14" t="s">
        <v>5</v>
      </c>
    </row>
    <row r="117" spans="2:16" ht="144" customHeight="1" x14ac:dyDescent="0.25">
      <c r="B117" s="142" t="s">
        <v>305</v>
      </c>
      <c r="C117" s="142"/>
      <c r="D117" s="142"/>
      <c r="E117" s="142"/>
      <c r="F117" s="142"/>
      <c r="G117" s="142"/>
      <c r="H117" s="5"/>
      <c r="I117" s="5"/>
      <c r="J117" s="5"/>
      <c r="K117" s="5"/>
      <c r="L117" s="5"/>
      <c r="M117" s="5"/>
      <c r="N117" s="5"/>
      <c r="O117" s="5"/>
      <c r="P117" s="14" t="s">
        <v>5</v>
      </c>
    </row>
    <row r="118" spans="2:16" ht="67.5" customHeight="1" x14ac:dyDescent="0.25">
      <c r="B118" s="142" t="s">
        <v>166</v>
      </c>
      <c r="C118" s="142"/>
      <c r="D118" s="142"/>
      <c r="E118" s="142"/>
      <c r="F118" s="142"/>
      <c r="G118" s="142"/>
      <c r="H118" s="5"/>
      <c r="I118" s="5"/>
      <c r="J118" s="5"/>
      <c r="K118" s="5"/>
      <c r="L118" s="5"/>
      <c r="M118" s="5"/>
      <c r="N118" s="5"/>
      <c r="O118" s="5"/>
      <c r="P118" s="14" t="s">
        <v>5</v>
      </c>
    </row>
    <row r="120" spans="2:16" x14ac:dyDescent="0.2">
      <c r="B120" s="5"/>
      <c r="C120" s="14" t="s">
        <v>167</v>
      </c>
      <c r="D120" s="47"/>
      <c r="E120" s="48"/>
      <c r="F120" s="2"/>
      <c r="G120" s="2"/>
      <c r="H120" s="5"/>
      <c r="I120" s="5"/>
      <c r="J120" s="5"/>
      <c r="K120" s="5"/>
      <c r="L120" s="5"/>
      <c r="M120" s="5"/>
      <c r="N120" s="5"/>
      <c r="O120" s="5"/>
      <c r="P120" s="14"/>
    </row>
    <row r="121" spans="2:16" x14ac:dyDescent="0.2">
      <c r="B121" s="5"/>
      <c r="C121" s="2"/>
      <c r="D121" s="1"/>
      <c r="E121" s="48"/>
      <c r="F121" s="2"/>
      <c r="G121" s="2"/>
      <c r="H121" s="5"/>
      <c r="I121" s="5"/>
      <c r="J121" s="5"/>
      <c r="K121" s="5"/>
      <c r="L121" s="5"/>
      <c r="M121" s="5"/>
      <c r="N121" s="5"/>
      <c r="O121" s="5"/>
      <c r="P121" s="14"/>
    </row>
    <row r="122" spans="2:16" ht="25.5" x14ac:dyDescent="0.25">
      <c r="B122" s="49" t="s">
        <v>7</v>
      </c>
      <c r="C122" s="27" t="s">
        <v>15</v>
      </c>
      <c r="D122" s="50" t="s">
        <v>9</v>
      </c>
      <c r="E122" s="51" t="s">
        <v>36</v>
      </c>
      <c r="F122" s="52" t="s">
        <v>16</v>
      </c>
      <c r="G122" s="22" t="s">
        <v>17</v>
      </c>
      <c r="H122" s="5"/>
      <c r="I122" s="5"/>
      <c r="J122" s="5"/>
      <c r="K122" s="5"/>
      <c r="L122" s="5"/>
      <c r="M122" s="5"/>
      <c r="N122" s="5"/>
      <c r="O122" s="5"/>
      <c r="P122" s="14"/>
    </row>
    <row r="123" spans="2:16" ht="38.25" x14ac:dyDescent="0.25">
      <c r="B123" s="53" t="s">
        <v>37</v>
      </c>
      <c r="C123" s="54" t="s">
        <v>168</v>
      </c>
      <c r="D123" s="55" t="e">
        <f>#REF!</f>
        <v>#REF!</v>
      </c>
      <c r="E123" s="56" t="s">
        <v>8</v>
      </c>
      <c r="F123" s="17" t="s">
        <v>169</v>
      </c>
      <c r="G123" s="56" t="s">
        <v>8</v>
      </c>
      <c r="H123" s="5"/>
      <c r="I123" s="5"/>
      <c r="J123" s="5"/>
      <c r="K123" s="5"/>
      <c r="L123" s="5"/>
      <c r="M123" s="5"/>
      <c r="N123" s="5"/>
      <c r="O123" s="5"/>
      <c r="P123" s="14" t="s">
        <v>26</v>
      </c>
    </row>
    <row r="124" spans="2:16" ht="21.75" customHeight="1" x14ac:dyDescent="0.25">
      <c r="B124" s="53" t="s">
        <v>20</v>
      </c>
      <c r="C124" s="54" t="s">
        <v>170</v>
      </c>
      <c r="D124" s="55" t="e">
        <f>#REF!</f>
        <v>#REF!</v>
      </c>
      <c r="E124" s="56" t="s">
        <v>8</v>
      </c>
      <c r="F124" s="17" t="s">
        <v>171</v>
      </c>
      <c r="G124" s="56" t="s">
        <v>8</v>
      </c>
      <c r="H124" s="5"/>
      <c r="I124" s="5"/>
      <c r="J124" s="5"/>
      <c r="K124" s="5"/>
      <c r="L124" s="5"/>
      <c r="M124" s="5"/>
      <c r="N124" s="5"/>
      <c r="O124" s="5"/>
      <c r="P124" s="14" t="s">
        <v>4</v>
      </c>
    </row>
    <row r="125" spans="2:16" ht="89.25" x14ac:dyDescent="0.25">
      <c r="B125" s="151" t="s">
        <v>27</v>
      </c>
      <c r="C125" s="57" t="s">
        <v>172</v>
      </c>
      <c r="D125" s="55" t="e">
        <f>IF(#REF!="Lucro real",IF(#REF!="",#REF!,#REF!),#REF!)</f>
        <v>#REF!</v>
      </c>
      <c r="E125" s="56" t="s">
        <v>8</v>
      </c>
      <c r="F125" s="58" t="s">
        <v>173</v>
      </c>
      <c r="G125" s="58" t="s">
        <v>174</v>
      </c>
      <c r="H125" s="5"/>
      <c r="I125" s="5"/>
      <c r="J125" s="5"/>
      <c r="K125" s="5"/>
      <c r="L125" s="5"/>
      <c r="M125" s="5"/>
      <c r="N125" s="5"/>
      <c r="O125" s="5"/>
      <c r="P125" s="14" t="s">
        <v>125</v>
      </c>
    </row>
    <row r="126" spans="2:16" ht="89.25" x14ac:dyDescent="0.25">
      <c r="B126" s="152"/>
      <c r="C126" s="57" t="s">
        <v>175</v>
      </c>
      <c r="D126" s="55" t="e">
        <f>IF(#REF!="Lucro real",IF(#REF!="",#REF!,#REF!),#REF!)</f>
        <v>#REF!</v>
      </c>
      <c r="E126" s="56" t="s">
        <v>8</v>
      </c>
      <c r="F126" s="58" t="s">
        <v>173</v>
      </c>
      <c r="G126" s="58" t="s">
        <v>176</v>
      </c>
      <c r="H126" s="5"/>
      <c r="I126" s="5"/>
      <c r="J126" s="5"/>
      <c r="K126" s="5"/>
      <c r="L126" s="5"/>
      <c r="M126" s="5"/>
      <c r="N126" s="5"/>
      <c r="O126" s="5"/>
      <c r="P126" s="14" t="s">
        <v>125</v>
      </c>
    </row>
    <row r="127" spans="2:16" ht="89.25" x14ac:dyDescent="0.25">
      <c r="B127" s="153"/>
      <c r="C127" s="57" t="s">
        <v>177</v>
      </c>
      <c r="D127" s="55" t="e">
        <f>#REF!</f>
        <v>#REF!</v>
      </c>
      <c r="E127" s="56" t="s">
        <v>8</v>
      </c>
      <c r="F127" s="58" t="s">
        <v>173</v>
      </c>
      <c r="G127" s="58" t="s">
        <v>178</v>
      </c>
      <c r="H127" s="5"/>
      <c r="I127" s="5"/>
      <c r="J127" s="5"/>
      <c r="K127" s="5"/>
      <c r="L127" s="5"/>
      <c r="M127" s="5"/>
      <c r="N127" s="5"/>
      <c r="O127" s="5"/>
      <c r="P127" s="14" t="s">
        <v>125</v>
      </c>
    </row>
    <row r="128" spans="2:16" ht="90.75" customHeight="1" x14ac:dyDescent="0.25">
      <c r="B128" s="154" t="s">
        <v>179</v>
      </c>
      <c r="C128" s="154"/>
      <c r="D128" s="154"/>
      <c r="E128" s="154"/>
      <c r="F128" s="154"/>
      <c r="G128" s="154"/>
      <c r="H128" s="5"/>
      <c r="I128" s="5"/>
      <c r="J128" s="5"/>
      <c r="K128" s="5"/>
      <c r="L128" s="5"/>
      <c r="M128" s="5"/>
      <c r="N128" s="5"/>
      <c r="O128" s="5"/>
      <c r="P128" s="14" t="s">
        <v>125</v>
      </c>
    </row>
    <row r="129" spans="2:16" ht="75.75" customHeight="1" x14ac:dyDescent="0.25">
      <c r="B129" s="142" t="s">
        <v>180</v>
      </c>
      <c r="C129" s="142"/>
      <c r="D129" s="142"/>
      <c r="E129" s="142"/>
      <c r="F129" s="142"/>
      <c r="G129" s="142"/>
      <c r="H129" s="5"/>
      <c r="I129" s="5"/>
      <c r="J129" s="5"/>
      <c r="K129" s="5"/>
      <c r="L129" s="5"/>
      <c r="M129" s="5"/>
      <c r="N129" s="5"/>
      <c r="O129" s="5"/>
      <c r="P129" s="14" t="s">
        <v>47</v>
      </c>
    </row>
    <row r="130" spans="2:16" ht="89.25" x14ac:dyDescent="0.25">
      <c r="B130" s="142" t="s">
        <v>181</v>
      </c>
      <c r="C130" s="142"/>
      <c r="D130" s="142"/>
      <c r="E130" s="142"/>
      <c r="F130" s="142"/>
      <c r="G130" s="142"/>
      <c r="H130" s="5"/>
      <c r="I130" s="5"/>
      <c r="J130" s="5"/>
      <c r="K130" s="5"/>
      <c r="L130" s="5"/>
      <c r="M130" s="5"/>
      <c r="N130" s="5"/>
      <c r="O130" s="5"/>
      <c r="P130" s="14" t="s">
        <v>3</v>
      </c>
    </row>
    <row r="131" spans="2:16" ht="94.5" customHeight="1" x14ac:dyDescent="0.25">
      <c r="B131" s="142" t="s">
        <v>182</v>
      </c>
      <c r="C131" s="142"/>
      <c r="D131" s="142"/>
      <c r="E131" s="142"/>
      <c r="F131" s="142"/>
      <c r="G131" s="142"/>
      <c r="H131" s="5"/>
      <c r="I131" s="5"/>
      <c r="J131" s="5"/>
      <c r="K131" s="5"/>
      <c r="L131" s="5"/>
      <c r="M131" s="5"/>
      <c r="N131" s="5"/>
      <c r="O131" s="5"/>
      <c r="P131" s="14" t="s">
        <v>47</v>
      </c>
    </row>
  </sheetData>
  <mergeCells count="47">
    <mergeCell ref="B23:G23"/>
    <mergeCell ref="B1:G1"/>
    <mergeCell ref="B129:G129"/>
    <mergeCell ref="B130:G130"/>
    <mergeCell ref="B131:G131"/>
    <mergeCell ref="B125:B127"/>
    <mergeCell ref="B128:G128"/>
    <mergeCell ref="B118:G118"/>
    <mergeCell ref="B93:C93"/>
    <mergeCell ref="B94:G94"/>
    <mergeCell ref="B95:G95"/>
    <mergeCell ref="B96:G96"/>
    <mergeCell ref="B97:G97"/>
    <mergeCell ref="B100:G100"/>
    <mergeCell ref="B117:G117"/>
    <mergeCell ref="B98:G98"/>
    <mergeCell ref="B99:G99"/>
    <mergeCell ref="B107:G107"/>
    <mergeCell ref="B56:G56"/>
    <mergeCell ref="B72:C72"/>
    <mergeCell ref="B73:G73"/>
    <mergeCell ref="B79:G79"/>
    <mergeCell ref="C57:E57"/>
    <mergeCell ref="C58:E58"/>
    <mergeCell ref="C59:E59"/>
    <mergeCell ref="C60:E60"/>
    <mergeCell ref="B78:G78"/>
    <mergeCell ref="B74:G74"/>
    <mergeCell ref="B75:G75"/>
    <mergeCell ref="B76:G76"/>
    <mergeCell ref="B77:G77"/>
    <mergeCell ref="B53:G53"/>
    <mergeCell ref="B54:G54"/>
    <mergeCell ref="B55:G55"/>
    <mergeCell ref="B2:G2"/>
    <mergeCell ref="B37:C37"/>
    <mergeCell ref="B38:G38"/>
    <mergeCell ref="B49:G49"/>
    <mergeCell ref="B50:G50"/>
    <mergeCell ref="B52:G52"/>
    <mergeCell ref="B51:G51"/>
    <mergeCell ref="B4:G4"/>
    <mergeCell ref="B20:C20"/>
    <mergeCell ref="B11:G11"/>
    <mergeCell ref="B12:G12"/>
    <mergeCell ref="B21:G21"/>
    <mergeCell ref="B22:G22"/>
  </mergeCells>
  <pageMargins left="0.70866141732283472" right="0.70866141732283472" top="0.86614173228346458" bottom="0.74803149606299213" header="0.31496062992125984" footer="0.31496062992125984"/>
  <pageSetup paperSize="9" scale="46" fitToHeight="0" orientation="portrait" r:id="rId1"/>
  <rowBreaks count="4" manualBreakCount="4">
    <brk id="24" min="1" max="16" man="1"/>
    <brk id="62" min="1" max="16" man="1"/>
    <brk id="94" min="1" max="16" man="1"/>
    <brk id="118" min="1" max="16"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AF93D4753B6E840892A722C21828A4E" ma:contentTypeVersion="4" ma:contentTypeDescription="Crie um novo documento." ma:contentTypeScope="" ma:versionID="f1dfb38f95ea28c2450be0c2aa0bc6f5">
  <xsd:schema xmlns:xsd="http://www.w3.org/2001/XMLSchema" xmlns:xs="http://www.w3.org/2001/XMLSchema" xmlns:p="http://schemas.microsoft.com/office/2006/metadata/properties" xmlns:ns2="3ecfd615-d24b-4d08-95d6-a618b0561ddf" targetNamespace="http://schemas.microsoft.com/office/2006/metadata/properties" ma:root="true" ma:fieldsID="04db80c1ce8bd7e942049410d049466a" ns2:_="">
    <xsd:import namespace="3ecfd615-d24b-4d08-95d6-a618b0561dd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cfd615-d24b-4d08-95d6-a618b0561d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D1BD35F-07C0-4850-8C0B-11FC1CFFF80B}">
  <ds:schemaRefs>
    <ds:schemaRef ds:uri="http://purl.org/dc/dcmitype/"/>
    <ds:schemaRef ds:uri="http://www.w3.org/XML/1998/namespace"/>
    <ds:schemaRef ds:uri="3ecfd615-d24b-4d08-95d6-a618b0561ddf"/>
    <ds:schemaRef ds:uri="http://schemas.microsoft.com/office/2006/metadata/properties"/>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0B46CD45-02DF-4A2B-B3A8-6464165BA64C}">
  <ds:schemaRefs>
    <ds:schemaRef ds:uri="http://schemas.microsoft.com/sharepoint/v3/contenttype/forms"/>
  </ds:schemaRefs>
</ds:datastoreItem>
</file>

<file path=customXml/itemProps3.xml><?xml version="1.0" encoding="utf-8"?>
<ds:datastoreItem xmlns:ds="http://schemas.openxmlformats.org/officeDocument/2006/customXml" ds:itemID="{E0A9B198-F55A-4E07-BBA4-D68AA4FA93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cfd615-d24b-4d08-95d6-a618b0561d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Modelo PCFC</vt:lpstr>
      <vt:lpstr>Memória de cálculo</vt:lpstr>
      <vt:lpstr>'Memória de cálculo'!Area_de_impressao</vt:lpstr>
      <vt:lpstr>'Modelo PCFC'!Area_de_impressao</vt:lpstr>
    </vt:vector>
  </TitlesOfParts>
  <Manager/>
  <Company>HP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CTI</dc:creator>
  <cp:keywords/>
  <dc:description/>
  <cp:lastModifiedBy>Ana Claudia Nobrega de Medeiros</cp:lastModifiedBy>
  <cp:revision/>
  <dcterms:created xsi:type="dcterms:W3CDTF">2017-06-12T19:52:20Z</dcterms:created>
  <dcterms:modified xsi:type="dcterms:W3CDTF">2024-06-17T18:11:28Z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0x0101002AF93D4753B6E840892A722C21828A4E</vt:lpwstr>
  </property>
</Properties>
</file>